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045" tabRatio="91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<sst xmlns="http://schemas.openxmlformats.org/spreadsheetml/2006/main" count="603" uniqueCount="539">
  <si>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</si>
  <si>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</si>
  <si>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</si>
  <si>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</si>
  <si>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</si>
  <si>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</si>
  <si>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</si>
  <si>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</si>
  <si>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</si>
  <si>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</si>
  <si>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</si>
  <si>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</si>
  <si>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</si>
  <si>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</si>
  <si>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</si>
  <si>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</si>
  <si>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</si>
  <si>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</si>
  <si>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</si>
  <si>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</si>
  <si>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</si>
  <si>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</si>
  <si>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</si>
  <si>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</si>
  <si>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</si>
  <si>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</si>
  <si>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</si>
  <si>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</si>
  <si>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</si>
  <si>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</si>
  <si>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</si>
  <si>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</si>
  <si>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</si>
  <si>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</si>
  <si>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</si>
  <si>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</si>
  <si>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</si>
  <si>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</si>
  <si>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</si>
  <si>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</si>
  <si>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</si>
  <si>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</si>
  <si>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</si>
  <si>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</si>
  <si>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</si>
  <si>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</si>
  <si>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</si>
  <si>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</si>
  <si>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</si>
  <si>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</si>
  <si>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</si>
  <si>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</si>
  <si>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</si>
  <si>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</si>
  <si>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</si>
  <si>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</si>
  <si>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</si>
  <si>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</si>
  <si>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</si>
  <si>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</si>
  <si>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</si>
  <si>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</si>
  <si>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</si>
  <si>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</si>
  <si>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</si>
  <si>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</si>
  <si>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</si>
  <si>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</si>
  <si>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</si>
  <si>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</si>
  <si>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</si>
  <si>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</si>
  <si>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</si>
  <si>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</si>
  <si>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</si>
  <si>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</si>
  <si>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</si>
  <si>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</si>
  <si>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</si>
  <si>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</si>
  <si>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</si>
  <si>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</si>
  <si>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</si>
  <si>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</si>
  <si>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</si>
  <si>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</si>
  <si>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</si>
  <si>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</si>
  <si>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</si>
  <si>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</si>
  <si>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</si>
  <si>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</si>
  <si>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</si>
  <si>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</si>
  <si>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</si>
  <si>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</si>
  <si>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</si>
  <si>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</si>
  <si>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</si>
  <si>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</si>
  <si>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</si>
  <si>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</si>
  <si>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</si>
  <si>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</si>
  <si>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</si>
  <si>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</si>
  <si>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</si>
  <si>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</si>
  <si>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</si>
  <si>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</si>
  <si>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</si>
  <si>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</si>
  <si>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</si>
  <si>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</si>
  <si>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</si>
  <si>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</si>
  <si>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</si>
  <si>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</si>
  <si>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</si>
  <si>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</si>
  <si>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</si>
  <si>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</si>
  <si>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</si>
  <si>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</si>
  <si>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</si>
  <si>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</si>
  <si>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</si>
  <si>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</si>
  <si>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</si>
  <si>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</si>
  <si>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</si>
  <si>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</si>
  <si>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</si>
  <si>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</si>
  <si>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</si>
  <si>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</si>
  <si>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</si>
  <si>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</si>
  <si>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</si>
  <si>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</si>
  <si>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</si>
  <si>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</si>
  <si>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</si>
  <si>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</si>
  <si>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</si>
  <si>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</si>
  <si>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</si>
  <si>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</si>
  <si>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</si>
  <si>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</si>
  <si>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</si>
  <si>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</si>
  <si>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</si>
  <si>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</si>
  <si>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</si>
  <si>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</si>
  <si>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</si>
  <si>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</si>
  <si>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</si>
  <si>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</si>
  <si>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</si>
  <si>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</si>
  <si>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</si>
  <si>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</si>
  <si>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</si>
  <si>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</si>
  <si>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</si>
  <si>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</si>
  <si>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</si>
  <si>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</si>
  <si>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</si>
  <si>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</si>
  <si>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</si>
  <si>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</si>
  <si>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</si>
  <si>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</si>
  <si>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</si>
  <si>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</si>
  <si>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</si>
  <si>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</si>
  <si>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</si>
  <si>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</si>
  <si>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</si>
  <si>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</si>
  <si>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</si>
  <si>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</si>
  <si>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</si>
  <si>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</si>
  <si>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</si>
  <si>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</si>
  <si>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</si>
  <si>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</si>
  <si>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</si>
  <si>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</si>
  <si>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</si>
  <si>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</si>
  <si>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</si>
  <si>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</si>
  <si>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</si>
  <si>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</si>
  <si>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</si>
  <si>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</si>
  <si>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</si>
  <si>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</si>
  <si>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</si>
  <si>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</si>
  <si>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</si>
  <si>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</si>
  <si>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</si>
  <si>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</si>
  <si>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</si>
  <si>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</si>
  <si>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</si>
  <si>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</si>
  <si>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</si>
  <si>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</si>
  <si>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</si>
  <si>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</si>
  <si>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</si>
  <si>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</si>
  <si>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</si>
  <si>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</si>
  <si>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</si>
  <si>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</si>
  <si>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</si>
  <si>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</si>
  <si>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</si>
  <si>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</si>
  <si>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</si>
  <si>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</si>
  <si>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</si>
  <si>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</si>
  <si>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</si>
  <si>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</si>
  <si>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</si>
  <si>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</si>
  <si>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</si>
  <si>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</si>
  <si>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</si>
  <si>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</si>
  <si>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</si>
  <si>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</si>
  <si>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</si>
  <si>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</si>
  <si>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</si>
  <si>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</si>
  <si>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</si>
  <si>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</si>
  <si>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</si>
  <si>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</si>
  <si>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</si>
  <si>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</si>
  <si>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</si>
  <si>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</si>
  <si>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</si>
  <si>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</si>
  <si>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</si>
  <si>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</si>
  <si>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</si>
  <si>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</si>
  <si>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</si>
  <si>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</si>
  <si>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</si>
  <si>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</si>
  <si>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</si>
  <si>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</si>
  <si>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</si>
  <si>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</si>
  <si>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</si>
  <si>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</si>
  <si>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</si>
  <si>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</si>
  <si>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</si>
  <si>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</si>
  <si>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</si>
  <si>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</si>
  <si>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</si>
  <si>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</si>
  <si>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</si>
  <si>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</si>
  <si>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</si>
  <si>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</si>
  <si>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</si>
  <si>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</si>
  <si>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</si>
  <si>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</si>
  <si>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</si>
  <si>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</si>
  <si>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</si>
  <si>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</si>
  <si>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</si>
  <si>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</si>
  <si>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</si>
  <si>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</si>
  <si>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</si>
  <si>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</si>
  <si>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</si>
  <si>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</si>
  <si>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</si>
  <si>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</si>
  <si>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</si>
  <si>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</si>
  <si>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</si>
  <si>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</si>
  <si>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</si>
  <si>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</si>
  <si>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</si>
  <si>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</si>
  <si>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</si>
  <si>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</si>
  <si>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</si>
  <si>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</si>
  <si>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</si>
  <si>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</si>
  <si>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</si>
  <si>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</si>
  <si>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</si>
  <si>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</si>
  <si>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</si>
  <si>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</si>
  <si>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</si>
  <si>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</si>
  <si>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</si>
  <si>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</si>
  <si>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</si>
  <si>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</si>
  <si>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</si>
  <si>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</si>
  <si>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</si>
  <si>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</si>
  <si>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</si>
  <si>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</si>
  <si>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</si>
  <si>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</si>
  <si>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</si>
  <si>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</si>
  <si>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</si>
  <si>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</si>
  <si>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</si>
  <si>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</si>
  <si>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</si>
  <si>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</si>
  <si>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</si>
  <si>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</si>
  <si>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</si>
  <si>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</si>
  <si>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</si>
  <si>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</si>
  <si>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</si>
  <si>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</si>
  <si>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</si>
  <si>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</si>
  <si>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</si>
  <si>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</si>
  <si>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</si>
  <si>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</si>
  <si>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</si>
  <si>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</si>
  <si>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</si>
  <si>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</si>
  <si>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</si>
  <si>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</si>
  <si>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</si>
  <si>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</si>
  <si>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</si>
  <si>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</si>
  <si>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</si>
  <si>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</si>
  <si>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</si>
  <si>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</si>
  <si>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</si>
  <si>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</si>
  <si>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</si>
  <si>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</si>
  <si>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</si>
  <si>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</si>
  <si>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</si>
  <si>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</si>
  <si>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</si>
  <si>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</si>
  <si>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</si>
  <si>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</si>
  <si>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</si>
  <si>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</si>
  <si>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</si>
  <si>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</si>
  <si>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</si>
  <si>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</si>
  <si>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</si>
  <si>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</si>
  <si>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</si>
  <si>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</si>
  <si>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</si>
  <si>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</si>
  <si>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</si>
  <si>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</si>
  <si>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</si>
  <si>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</si>
  <si>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</si>
  <si>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</si>
  <si>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</si>
  <si>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</si>
  <si>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</si>
  <si>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</si>
  <si>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</si>
  <si>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</si>
  <si>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</si>
  <si>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</si>
  <si>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</si>
  <si>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</si>
  <si>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</si>
  <si>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</si>
  <si>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</si>
  <si>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</si>
  <si>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</si>
  <si>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</si>
  <si>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</si>
  <si>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</si>
  <si>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</si>
  <si>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</si>
  <si>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</si>
  <si>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</si>
  <si>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</si>
  <si>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</si>
  <si>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</si>
  <si>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</si>
  <si>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</si>
  <si>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</si>
  <si>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</si>
  <si>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</si>
  <si>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</si>
  <si>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</si>
  <si>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</si>
  <si>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</si>
  <si>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</si>
  <si>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</si>
  <si>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</si>
  <si>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</si>
  <si>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</si>
  <si>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</si>
  <si>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</si>
  <si>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</si>
  <si>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</si>
  <si>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</si>
  <si>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</si>
  <si>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</si>
  <si>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</si>
  <si>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</si>
  <si>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</si>
  <si>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</si>
  <si>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</si>
  <si>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</si>
  <si>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</si>
  <si>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</si>
  <si>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</si>
  <si>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</si>
  <si>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</si>
  <si>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</si>
  <si>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</si>
  <si>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</si>
  <si>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</si>
  <si>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</si>
  <si>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</si>
  <si>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</si>
  <si>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</si>
  <si>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</si>
  <si>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</si>
  <si>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</si>
  <si>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</si>
  <si>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</si>
  <si>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</si>
  <si>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</si>
  <si>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</si>
  <si>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</si>
  <si>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</si>
  <si>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</si>
  <si>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</si>
  <si>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</si>
  <si>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</si>
  <si>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</si>
  <si>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</si>
  <si>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</si>
  <si>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</si>
  <si>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</si>
  <si>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</si>
  <si>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</si>
  <si>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</si>
  <si>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</si>
  <si>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</si>
  <si>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</si>
  <si>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</si>
  <si>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</si>
  <si>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</si>
  <si>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</si>
  <si>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</si>
  <si>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</si>
  <si>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</si>
  <si>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</si>
  <si>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</si>
  <si>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</si>
  <si>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</si>
  <si>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</si>
  <si>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</si>
  <si>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</si>
  <si>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</si>
  <si>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</si>
  <si>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</si>
  <si>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</si>
  <si>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</si>
  <si>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</si>
  <si>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</si>
  <si>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</si>
  <si>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</si>
  <si>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</si>
  <si>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</si>
  <si>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</si>
  <si>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</si>
  <si>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</si>
  <si>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</si>
  <si>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</si>
  <si>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</si>
  <si>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</si>
  <si>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</si>
  <si>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</si>
  <si>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</si>
  <si>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</si>
  <si>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</si>
  <si>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</si>
  <si>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</si>
  <si>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 Да се посочи метода на осчетоводяване на инвестициите - себестойностния метод</t>
  </si>
  <si>
    <t xml:space="preserve">Съставител:…………… </t>
  </si>
  <si>
    <t xml:space="preserve">Ръководител:…………………. </t>
  </si>
  <si>
    <t xml:space="preserve">Съставител:                    </t>
  </si>
  <si>
    <t xml:space="preserve">Ръководител:                   </t>
  </si>
  <si>
    <t xml:space="preserve">Дата на съставяне:                 </t>
  </si>
  <si>
    <t xml:space="preserve">Дата  на съставяне:                                                                                    </t>
  </si>
  <si>
    <t>Алфа Финанс Холдинг АД</t>
  </si>
  <si>
    <t xml:space="preserve"> консолидиран</t>
  </si>
  <si>
    <t>01.01.2015 г. - 31.12.2015 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</si>
</sst>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_(* #,##0_);_(* \(#,##0\);_(* &quot;-&quot;??_);_(@_)"/>
    <numFmt numFmtId="195" formatCode="_-* #,##0\ _л_в_-;\-* #,##0\ _л_в_-;_-* &quot;-&quot;??\ _л_в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(* #,##0_);_(* \(#,##0\);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96" applyFont="1" applyBorder="1" applyAlignment="1" applyProtection="1">
      <alignment horizontal="left" vertical="top"/>
      <protection locked="0"/>
    </xf>
    <xf numFmtId="0" fontId="11" fillId="0" borderId="0" xfId="99" applyFont="1">
      <alignment/>
      <protection/>
    </xf>
    <xf numFmtId="0" fontId="10" fillId="0" borderId="0" xfId="99" applyFont="1" applyAlignment="1">
      <alignment/>
      <protection/>
    </xf>
    <xf numFmtId="0" fontId="10" fillId="0" borderId="0" xfId="97" applyFont="1" applyAlignment="1">
      <alignment wrapText="1"/>
      <protection/>
    </xf>
    <xf numFmtId="0" fontId="10" fillId="0" borderId="10" xfId="99" applyFont="1" applyBorder="1" applyAlignment="1">
      <alignment horizontal="center" vertical="center" wrapText="1"/>
      <protection/>
    </xf>
    <xf numFmtId="0" fontId="10" fillId="0" borderId="10" xfId="99" applyFont="1" applyBorder="1" applyAlignment="1">
      <alignment horizontal="centerContinuous" vertical="center" wrapText="1"/>
      <protection/>
    </xf>
    <xf numFmtId="0" fontId="10" fillId="0" borderId="0" xfId="99" applyFont="1" applyBorder="1" applyAlignment="1">
      <alignment horizontal="center" vertical="center" wrapText="1"/>
      <protection/>
    </xf>
    <xf numFmtId="49" fontId="11" fillId="0" borderId="10" xfId="99" applyNumberFormat="1" applyFont="1" applyBorder="1" applyAlignment="1">
      <alignment horizontal="center" vertical="center" wrapText="1"/>
      <protection/>
    </xf>
    <xf numFmtId="49" fontId="11" fillId="0" borderId="10" xfId="99" applyNumberFormat="1" applyFont="1" applyFill="1" applyBorder="1" applyAlignment="1">
      <alignment horizontal="center" vertical="center" wrapText="1"/>
      <protection/>
    </xf>
    <xf numFmtId="0" fontId="10" fillId="0" borderId="10" xfId="99" applyFont="1" applyBorder="1" applyAlignment="1">
      <alignment vertical="center" wrapText="1"/>
      <protection/>
    </xf>
    <xf numFmtId="0" fontId="11" fillId="0" borderId="0" xfId="99" applyFont="1" applyBorder="1">
      <alignment/>
      <protection/>
    </xf>
    <xf numFmtId="0" fontId="11" fillId="0" borderId="10" xfId="99" applyFont="1" applyBorder="1" applyAlignment="1">
      <alignment vertical="center" wrapText="1"/>
      <protection/>
    </xf>
    <xf numFmtId="0" fontId="11" fillId="0" borderId="10" xfId="99" applyFont="1" applyBorder="1" applyAlignment="1">
      <alignment wrapText="1"/>
      <protection/>
    </xf>
    <xf numFmtId="3" fontId="11" fillId="0" borderId="0" xfId="99" applyNumberFormat="1" applyFont="1" applyBorder="1" applyAlignment="1" applyProtection="1">
      <alignment vertical="center"/>
      <protection locked="0"/>
    </xf>
    <xf numFmtId="0" fontId="10" fillId="0" borderId="0" xfId="99" applyFont="1" applyBorder="1" applyProtection="1">
      <alignment/>
      <protection locked="0"/>
    </xf>
    <xf numFmtId="49" fontId="10" fillId="0" borderId="11" xfId="99" applyNumberFormat="1" applyFont="1" applyBorder="1" applyAlignment="1">
      <alignment horizontal="center" vertical="center" wrapText="1"/>
      <protection/>
    </xf>
    <xf numFmtId="49" fontId="10" fillId="0" borderId="10" xfId="99" applyNumberFormat="1" applyFont="1" applyBorder="1" applyAlignment="1">
      <alignment horizontal="center" vertical="center" wrapText="1"/>
      <protection/>
    </xf>
    <xf numFmtId="49" fontId="11" fillId="0" borderId="10" xfId="99" applyNumberFormat="1" applyFont="1" applyBorder="1" applyAlignment="1">
      <alignment horizontal="center" wrapText="1"/>
      <protection/>
    </xf>
    <xf numFmtId="49" fontId="10" fillId="0" borderId="0" xfId="99" applyNumberFormat="1" applyFont="1" applyBorder="1" applyAlignment="1" applyProtection="1">
      <alignment horizontal="center" wrapText="1"/>
      <protection locked="0"/>
    </xf>
    <xf numFmtId="49" fontId="11" fillId="33" borderId="10" xfId="99" applyNumberFormat="1" applyFont="1" applyFill="1" applyBorder="1" applyAlignment="1">
      <alignment horizontal="center" vertical="center" wrapText="1"/>
      <protection/>
    </xf>
    <xf numFmtId="49" fontId="10" fillId="0" borderId="12" xfId="99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98" applyNumberFormat="1" applyFont="1" applyFill="1" applyBorder="1" applyAlignment="1" applyProtection="1">
      <alignment vertical="center"/>
      <protection locked="0"/>
    </xf>
    <xf numFmtId="1" fontId="11" fillId="35" borderId="10" xfId="98" applyNumberFormat="1" applyFont="1" applyFill="1" applyBorder="1" applyAlignment="1" applyProtection="1">
      <alignment vertical="center"/>
      <protection locked="0"/>
    </xf>
    <xf numFmtId="1" fontId="11" fillId="36" borderId="10" xfId="98" applyNumberFormat="1" applyFont="1" applyFill="1" applyBorder="1" applyAlignment="1" applyProtection="1">
      <alignment vertical="center"/>
      <protection locked="0"/>
    </xf>
    <xf numFmtId="3" fontId="11" fillId="0" borderId="10" xfId="98" applyNumberFormat="1" applyFont="1" applyBorder="1" applyAlignment="1" applyProtection="1">
      <alignment vertical="center"/>
      <protection/>
    </xf>
    <xf numFmtId="3" fontId="11" fillId="0" borderId="10" xfId="98" applyNumberFormat="1" applyFont="1" applyFill="1" applyBorder="1" applyAlignment="1" applyProtection="1">
      <alignment vertical="center"/>
      <protection/>
    </xf>
    <xf numFmtId="1" fontId="10" fillId="34" borderId="10" xfId="98" applyNumberFormat="1" applyFont="1" applyFill="1" applyBorder="1" applyAlignment="1" applyProtection="1">
      <alignment vertical="center"/>
      <protection locked="0"/>
    </xf>
    <xf numFmtId="3" fontId="10" fillId="0" borderId="10" xfId="98" applyNumberFormat="1" applyFont="1" applyBorder="1" applyAlignment="1" applyProtection="1">
      <alignment vertical="center"/>
      <protection/>
    </xf>
    <xf numFmtId="3" fontId="11" fillId="0" borderId="10" xfId="98" applyNumberFormat="1" applyFont="1" applyBorder="1" applyProtection="1">
      <alignment/>
      <protection/>
    </xf>
    <xf numFmtId="1" fontId="11" fillId="35" borderId="10" xfId="97" applyNumberFormat="1" applyFont="1" applyFill="1" applyBorder="1" applyAlignment="1" applyProtection="1">
      <alignment wrapText="1"/>
      <protection locked="0"/>
    </xf>
    <xf numFmtId="3" fontId="11" fillId="0" borderId="10" xfId="97" applyNumberFormat="1" applyFont="1" applyFill="1" applyBorder="1" applyAlignment="1" applyProtection="1">
      <alignment wrapText="1"/>
      <protection/>
    </xf>
    <xf numFmtId="1" fontId="11" fillId="36" borderId="10" xfId="97" applyNumberFormat="1" applyFont="1" applyFill="1" applyBorder="1" applyAlignment="1" applyProtection="1">
      <alignment wrapText="1"/>
      <protection locked="0"/>
    </xf>
    <xf numFmtId="49" fontId="11" fillId="0" borderId="10" xfId="99" applyNumberFormat="1" applyFont="1" applyBorder="1" applyAlignment="1" applyProtection="1">
      <alignment horizontal="center" vertical="center" wrapText="1"/>
      <protection/>
    </xf>
    <xf numFmtId="3" fontId="11" fillId="0" borderId="10" xfId="99" applyNumberFormat="1" applyFont="1" applyFill="1" applyBorder="1" applyAlignment="1" applyProtection="1">
      <alignment vertical="center"/>
      <protection/>
    </xf>
    <xf numFmtId="3" fontId="11" fillId="0" borderId="10" xfId="99" applyNumberFormat="1" applyFont="1" applyBorder="1" applyAlignment="1" applyProtection="1">
      <alignment vertical="center"/>
      <protection/>
    </xf>
    <xf numFmtId="1" fontId="11" fillId="35" borderId="10" xfId="99" applyNumberFormat="1" applyFont="1" applyFill="1" applyBorder="1" applyAlignment="1" applyProtection="1">
      <alignment vertical="center"/>
      <protection locked="0"/>
    </xf>
    <xf numFmtId="3" fontId="11" fillId="0" borderId="13" xfId="99" applyNumberFormat="1" applyFont="1" applyBorder="1" applyAlignment="1" applyProtection="1">
      <alignment vertical="center"/>
      <protection/>
    </xf>
    <xf numFmtId="3" fontId="11" fillId="0" borderId="11" xfId="99" applyNumberFormat="1" applyFont="1" applyBorder="1" applyAlignment="1" applyProtection="1">
      <alignment vertical="center"/>
      <protection/>
    </xf>
    <xf numFmtId="1" fontId="10" fillId="34" borderId="14" xfId="98" applyNumberFormat="1" applyFont="1" applyFill="1" applyBorder="1" applyAlignment="1" applyProtection="1">
      <alignment vertical="center"/>
      <protection locked="0"/>
    </xf>
    <xf numFmtId="0" fontId="10" fillId="0" borderId="10" xfId="98" applyFont="1" applyBorder="1" applyAlignment="1" applyProtection="1">
      <alignment vertical="center" wrapText="1"/>
      <protection/>
    </xf>
    <xf numFmtId="0" fontId="10" fillId="0" borderId="10" xfId="98" applyFont="1" applyBorder="1" applyAlignment="1" applyProtection="1">
      <alignment horizontal="left" vertical="center" wrapText="1"/>
      <protection/>
    </xf>
    <xf numFmtId="49" fontId="10" fillId="0" borderId="10" xfId="98" applyNumberFormat="1" applyFont="1" applyBorder="1" applyAlignment="1" applyProtection="1">
      <alignment horizontal="center" vertical="center" wrapText="1"/>
      <protection/>
    </xf>
    <xf numFmtId="0" fontId="11" fillId="0" borderId="0" xfId="97" applyFont="1" applyBorder="1" applyAlignment="1" applyProtection="1">
      <alignment wrapText="1"/>
      <protection/>
    </xf>
    <xf numFmtId="0" fontId="11" fillId="0" borderId="0" xfId="97" applyFont="1" applyAlignment="1" applyProtection="1">
      <alignment wrapText="1"/>
      <protection/>
    </xf>
    <xf numFmtId="1" fontId="11" fillId="34" borderId="10" xfId="97" applyNumberFormat="1" applyFont="1" applyFill="1" applyBorder="1" applyAlignment="1" applyProtection="1">
      <alignment wrapText="1"/>
      <protection locked="0"/>
    </xf>
    <xf numFmtId="1" fontId="11" fillId="0" borderId="0" xfId="97" applyNumberFormat="1" applyFont="1" applyAlignment="1" applyProtection="1">
      <alignment wrapText="1"/>
      <protection/>
    </xf>
    <xf numFmtId="0" fontId="11" fillId="0" borderId="0" xfId="99" applyFont="1" applyBorder="1" applyProtection="1">
      <alignment/>
      <protection/>
    </xf>
    <xf numFmtId="0" fontId="10" fillId="0" borderId="0" xfId="99" applyFont="1" applyBorder="1" applyAlignment="1">
      <alignment horizontal="centerContinuous" vertical="center" wrapText="1"/>
      <protection/>
    </xf>
    <xf numFmtId="0" fontId="10" fillId="0" borderId="0" xfId="99" applyFont="1" applyBorder="1" applyAlignment="1" applyProtection="1">
      <alignment horizontal="left" vertical="center" wrapText="1"/>
      <protection/>
    </xf>
    <xf numFmtId="0" fontId="9" fillId="0" borderId="0" xfId="96" applyFont="1" applyAlignment="1">
      <alignment horizontal="left" vertical="top" wrapText="1"/>
      <protection/>
    </xf>
    <xf numFmtId="0" fontId="9" fillId="0" borderId="0" xfId="96" applyFont="1" applyAlignment="1">
      <alignment vertical="top" wrapText="1"/>
      <protection/>
    </xf>
    <xf numFmtId="0" fontId="9" fillId="0" borderId="0" xfId="96" applyFont="1" applyAlignment="1">
      <alignment vertical="top"/>
      <protection/>
    </xf>
    <xf numFmtId="0" fontId="5" fillId="0" borderId="0" xfId="96" applyFont="1" applyAlignment="1">
      <alignment vertical="top"/>
      <protection/>
    </xf>
    <xf numFmtId="0" fontId="7" fillId="0" borderId="0" xfId="96" applyFont="1" applyBorder="1" applyAlignment="1" applyProtection="1">
      <alignment vertical="top" wrapText="1"/>
      <protection locked="0"/>
    </xf>
    <xf numFmtId="1" fontId="9" fillId="34" borderId="12" xfId="96" applyNumberFormat="1" applyFont="1" applyFill="1" applyBorder="1" applyAlignment="1" applyProtection="1">
      <alignment vertical="top" wrapText="1"/>
      <protection locked="0"/>
    </xf>
    <xf numFmtId="1" fontId="9" fillId="34" borderId="15" xfId="96" applyNumberFormat="1" applyFont="1" applyFill="1" applyBorder="1" applyAlignment="1" applyProtection="1">
      <alignment vertical="top" wrapText="1"/>
      <protection locked="0"/>
    </xf>
    <xf numFmtId="1" fontId="9" fillId="36" borderId="15" xfId="96" applyNumberFormat="1" applyFont="1" applyFill="1" applyBorder="1" applyAlignment="1" applyProtection="1">
      <alignment vertical="top" wrapText="1"/>
      <protection locked="0"/>
    </xf>
    <xf numFmtId="1" fontId="9" fillId="0" borderId="15" xfId="96" applyNumberFormat="1" applyFont="1" applyBorder="1" applyAlignment="1" applyProtection="1">
      <alignment vertical="top" wrapText="1"/>
      <protection/>
    </xf>
    <xf numFmtId="1" fontId="9" fillId="0" borderId="12" xfId="96" applyNumberFormat="1" applyFont="1" applyBorder="1" applyAlignment="1" applyProtection="1">
      <alignment vertical="top" wrapText="1"/>
      <protection/>
    </xf>
    <xf numFmtId="1" fontId="9" fillId="0" borderId="15" xfId="96" applyNumberFormat="1" applyFont="1" applyFill="1" applyBorder="1" applyAlignment="1" applyProtection="1">
      <alignment vertical="top" wrapText="1"/>
      <protection/>
    </xf>
    <xf numFmtId="1" fontId="5" fillId="0" borderId="0" xfId="96" applyNumberFormat="1" applyFont="1" applyAlignment="1">
      <alignment vertical="top"/>
      <protection/>
    </xf>
    <xf numFmtId="1" fontId="9" fillId="35" borderId="15" xfId="96" applyNumberFormat="1" applyFont="1" applyFill="1" applyBorder="1" applyAlignment="1" applyProtection="1">
      <alignment vertical="top" wrapText="1"/>
      <protection locked="0"/>
    </xf>
    <xf numFmtId="1" fontId="9" fillId="0" borderId="16" xfId="96" applyNumberFormat="1" applyFont="1" applyBorder="1" applyAlignment="1" applyProtection="1">
      <alignment vertical="top" wrapText="1"/>
      <protection/>
    </xf>
    <xf numFmtId="1" fontId="9" fillId="36" borderId="17" xfId="96" applyNumberFormat="1" applyFont="1" applyFill="1" applyBorder="1" applyAlignment="1" applyProtection="1">
      <alignment vertical="top" wrapText="1"/>
      <protection locked="0"/>
    </xf>
    <xf numFmtId="1" fontId="9" fillId="0" borderId="18" xfId="96" applyNumberFormat="1" applyFont="1" applyBorder="1" applyAlignment="1" applyProtection="1">
      <alignment vertical="top" wrapText="1"/>
      <protection/>
    </xf>
    <xf numFmtId="1" fontId="7" fillId="0" borderId="15" xfId="96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96" applyNumberFormat="1" applyFont="1" applyBorder="1" applyAlignment="1" applyProtection="1">
      <alignment vertical="top" wrapText="1"/>
      <protection/>
    </xf>
    <xf numFmtId="1" fontId="9" fillId="0" borderId="20" xfId="96" applyNumberFormat="1" applyFont="1" applyBorder="1" applyAlignment="1" applyProtection="1">
      <alignment vertical="top" wrapText="1"/>
      <protection/>
    </xf>
    <xf numFmtId="0" fontId="7" fillId="0" borderId="0" xfId="96" applyFont="1" applyBorder="1" applyAlignment="1">
      <alignment vertical="top" wrapText="1"/>
      <protection/>
    </xf>
    <xf numFmtId="49" fontId="7" fillId="0" borderId="0" xfId="96" applyNumberFormat="1" applyFont="1" applyBorder="1" applyAlignment="1">
      <alignment vertical="top" wrapText="1"/>
      <protection/>
    </xf>
    <xf numFmtId="1" fontId="9" fillId="0" borderId="0" xfId="96" applyNumberFormat="1" applyFont="1" applyBorder="1" applyAlignment="1">
      <alignment vertical="top" wrapText="1"/>
      <protection/>
    </xf>
    <xf numFmtId="0" fontId="5" fillId="0" borderId="0" xfId="96" applyFont="1" applyAlignment="1" applyProtection="1">
      <alignment vertical="top" wrapText="1"/>
      <protection locked="0"/>
    </xf>
    <xf numFmtId="0" fontId="9" fillId="0" borderId="0" xfId="96" applyFont="1" applyAlignment="1" applyProtection="1">
      <alignment horizontal="left" vertical="top" wrapText="1"/>
      <protection locked="0"/>
    </xf>
    <xf numFmtId="0" fontId="9" fillId="0" borderId="0" xfId="96" applyFont="1" applyAlignment="1" applyProtection="1">
      <alignment vertical="top" wrapText="1"/>
      <protection locked="0"/>
    </xf>
    <xf numFmtId="0" fontId="9" fillId="0" borderId="0" xfId="96" applyFont="1" applyAlignment="1" applyProtection="1">
      <alignment vertical="top"/>
      <protection locked="0"/>
    </xf>
    <xf numFmtId="0" fontId="5" fillId="0" borderId="0" xfId="96" applyFont="1" applyBorder="1" applyAlignment="1" applyProtection="1">
      <alignment vertical="top" wrapText="1"/>
      <protection locked="0"/>
    </xf>
    <xf numFmtId="0" fontId="5" fillId="0" borderId="0" xfId="96" applyFont="1" applyAlignment="1" applyProtection="1">
      <alignment horizontal="left" vertical="top" wrapText="1"/>
      <protection locked="0"/>
    </xf>
    <xf numFmtId="0" fontId="5" fillId="0" borderId="0" xfId="96" applyFont="1" applyAlignment="1" applyProtection="1">
      <alignment vertical="top"/>
      <protection locked="0"/>
    </xf>
    <xf numFmtId="1" fontId="5" fillId="0" borderId="0" xfId="96" applyNumberFormat="1" applyFont="1" applyAlignment="1" applyProtection="1">
      <alignment vertical="top" wrapText="1"/>
      <protection locked="0"/>
    </xf>
    <xf numFmtId="0" fontId="10" fillId="0" borderId="13" xfId="99" applyFont="1" applyBorder="1" applyAlignment="1">
      <alignment horizontal="centerContinuous" vertical="center" wrapText="1"/>
      <protection/>
    </xf>
    <xf numFmtId="0" fontId="10" fillId="0" borderId="21" xfId="99" applyFont="1" applyBorder="1" applyAlignment="1">
      <alignment horizontal="centerContinuous" vertical="center" wrapText="1"/>
      <protection/>
    </xf>
    <xf numFmtId="0" fontId="10" fillId="0" borderId="11" xfId="99" applyFont="1" applyBorder="1" applyAlignment="1">
      <alignment horizontal="centerContinuous" vertical="center" wrapText="1"/>
      <protection/>
    </xf>
    <xf numFmtId="0" fontId="10" fillId="33" borderId="13" xfId="99" applyFont="1" applyFill="1" applyBorder="1" applyAlignment="1">
      <alignment horizontal="centerContinuous" vertical="center" wrapText="1"/>
      <protection/>
    </xf>
    <xf numFmtId="0" fontId="10" fillId="33" borderId="11" xfId="99" applyFont="1" applyFill="1" applyBorder="1" applyAlignment="1">
      <alignment horizontal="centerContinuous" vertical="center" wrapText="1"/>
      <protection/>
    </xf>
    <xf numFmtId="1" fontId="11" fillId="33" borderId="12" xfId="99" applyNumberFormat="1" applyFont="1" applyFill="1" applyBorder="1" applyAlignment="1" applyProtection="1">
      <alignment vertical="center"/>
      <protection locked="0"/>
    </xf>
    <xf numFmtId="1" fontId="11" fillId="33" borderId="22" xfId="99" applyNumberFormat="1" applyFont="1" applyFill="1" applyBorder="1" applyAlignment="1" applyProtection="1">
      <alignment vertical="center"/>
      <protection locked="0"/>
    </xf>
    <xf numFmtId="1" fontId="11" fillId="33" borderId="14" xfId="99" applyNumberFormat="1" applyFont="1" applyFill="1" applyBorder="1" applyAlignment="1" applyProtection="1">
      <alignment vertical="center"/>
      <protection locked="0"/>
    </xf>
    <xf numFmtId="1" fontId="11" fillId="34" borderId="10" xfId="99" applyNumberFormat="1" applyFont="1" applyFill="1" applyBorder="1" applyAlignment="1" applyProtection="1">
      <alignment vertical="center"/>
      <protection locked="0"/>
    </xf>
    <xf numFmtId="0" fontId="10" fillId="0" borderId="13" xfId="99" applyFont="1" applyBorder="1" applyAlignment="1">
      <alignment horizontal="left" vertical="center" wrapText="1"/>
      <protection/>
    </xf>
    <xf numFmtId="1" fontId="11" fillId="0" borderId="12" xfId="99" applyNumberFormat="1" applyFont="1" applyFill="1" applyBorder="1" applyAlignment="1" applyProtection="1">
      <alignment vertical="center"/>
      <protection locked="0"/>
    </xf>
    <xf numFmtId="3" fontId="11" fillId="0" borderId="0" xfId="99" applyNumberFormat="1" applyFont="1" applyBorder="1" applyProtection="1">
      <alignment/>
      <protection/>
    </xf>
    <xf numFmtId="0" fontId="10" fillId="0" borderId="12" xfId="99" applyFont="1" applyBorder="1" applyAlignment="1">
      <alignment horizontal="centerContinuous" vertical="center" wrapText="1"/>
      <protection/>
    </xf>
    <xf numFmtId="0" fontId="10" fillId="0" borderId="14" xfId="99" applyFont="1" applyBorder="1" applyAlignment="1">
      <alignment horizontal="centerContinuous" vertical="center" wrapText="1"/>
      <protection/>
    </xf>
    <xf numFmtId="0" fontId="10" fillId="0" borderId="16" xfId="99" applyFont="1" applyBorder="1" applyAlignment="1">
      <alignment horizontal="left" vertical="center" wrapText="1"/>
      <protection/>
    </xf>
    <xf numFmtId="0" fontId="10" fillId="0" borderId="11" xfId="99" applyFont="1" applyBorder="1" applyAlignment="1">
      <alignment horizontal="center" vertical="center" wrapText="1"/>
      <protection/>
    </xf>
    <xf numFmtId="0" fontId="10" fillId="0" borderId="11" xfId="99" applyFont="1" applyFill="1" applyBorder="1" applyAlignment="1">
      <alignment horizontal="center" vertical="center" wrapText="1"/>
      <protection/>
    </xf>
    <xf numFmtId="0" fontId="10" fillId="0" borderId="23" xfId="99" applyFont="1" applyBorder="1" applyAlignment="1">
      <alignment horizontal="centerContinuous" vertical="center" wrapText="1"/>
      <protection/>
    </xf>
    <xf numFmtId="0" fontId="10" fillId="33" borderId="21" xfId="99" applyFont="1" applyFill="1" applyBorder="1" applyAlignment="1">
      <alignment horizontal="center" vertical="center" wrapText="1"/>
      <protection/>
    </xf>
    <xf numFmtId="0" fontId="10" fillId="0" borderId="16" xfId="99" applyFont="1" applyBorder="1" applyAlignment="1">
      <alignment horizontal="centerContinuous" vertical="center" wrapText="1"/>
      <protection/>
    </xf>
    <xf numFmtId="0" fontId="10" fillId="0" borderId="17" xfId="99" applyFont="1" applyBorder="1" applyAlignment="1">
      <alignment horizontal="center" vertical="center" wrapText="1"/>
      <protection/>
    </xf>
    <xf numFmtId="0" fontId="10" fillId="0" borderId="24" xfId="99" applyFont="1" applyBorder="1" applyAlignment="1">
      <alignment horizontal="centerContinuous" vertical="center" wrapText="1"/>
      <protection/>
    </xf>
    <xf numFmtId="0" fontId="10" fillId="0" borderId="25" xfId="99" applyFont="1" applyBorder="1" applyAlignment="1">
      <alignment horizontal="centerContinuous" vertical="center" wrapText="1"/>
      <protection/>
    </xf>
    <xf numFmtId="49" fontId="10" fillId="0" borderId="16" xfId="99" applyNumberFormat="1" applyFont="1" applyBorder="1" applyAlignment="1">
      <alignment horizontal="centerContinuous" vertical="center" wrapText="1"/>
      <protection/>
    </xf>
    <xf numFmtId="49" fontId="10" fillId="0" borderId="17" xfId="99" applyNumberFormat="1" applyFont="1" applyBorder="1" applyAlignment="1">
      <alignment horizontal="centerContinuous" vertical="center" wrapText="1"/>
      <protection/>
    </xf>
    <xf numFmtId="0" fontId="7" fillId="0" borderId="0" xfId="96" applyFont="1" applyBorder="1" applyAlignment="1" applyProtection="1">
      <alignment horizontal="left" vertical="top" wrapText="1"/>
      <protection locked="0"/>
    </xf>
    <xf numFmtId="0" fontId="7" fillId="0" borderId="0" xfId="96" applyFont="1" applyBorder="1" applyAlignment="1" applyProtection="1">
      <alignment horizontal="centerContinuous" vertical="top" wrapText="1"/>
      <protection locked="0"/>
    </xf>
    <xf numFmtId="0" fontId="7" fillId="0" borderId="0" xfId="96" applyFont="1" applyAlignment="1" applyProtection="1">
      <alignment horizontal="left" vertical="top" wrapText="1"/>
      <protection locked="0"/>
    </xf>
    <xf numFmtId="0" fontId="9" fillId="0" borderId="0" xfId="96" applyFont="1" applyBorder="1" applyAlignment="1" applyProtection="1">
      <alignment horizontal="centerContinuous" vertical="top" wrapText="1"/>
      <protection locked="0"/>
    </xf>
    <xf numFmtId="0" fontId="7" fillId="0" borderId="0" xfId="96" applyFont="1" applyAlignment="1" applyProtection="1">
      <alignment horizontal="center" vertical="top" wrapText="1"/>
      <protection locked="0"/>
    </xf>
    <xf numFmtId="0" fontId="9" fillId="0" borderId="0" xfId="96" applyFont="1" applyAlignment="1" applyProtection="1">
      <alignment horizontal="left" vertical="top"/>
      <protection locked="0"/>
    </xf>
    <xf numFmtId="0" fontId="7" fillId="0" borderId="0" xfId="96" applyFont="1" applyBorder="1" applyAlignment="1" applyProtection="1">
      <alignment horizontal="center" vertical="top"/>
      <protection locked="0"/>
    </xf>
    <xf numFmtId="0" fontId="7" fillId="0" borderId="0" xfId="97" applyFont="1" applyAlignment="1" applyProtection="1">
      <alignment wrapText="1"/>
      <protection locked="0"/>
    </xf>
    <xf numFmtId="0" fontId="7" fillId="0" borderId="26" xfId="96" applyFont="1" applyBorder="1" applyAlignment="1" applyProtection="1">
      <alignment horizontal="center" vertical="center"/>
      <protection/>
    </xf>
    <xf numFmtId="0" fontId="7" fillId="0" borderId="27" xfId="96" applyFont="1" applyBorder="1" applyAlignment="1" applyProtection="1">
      <alignment horizontal="center" vertical="top" wrapText="1"/>
      <protection/>
    </xf>
    <xf numFmtId="14" fontId="7" fillId="0" borderId="27" xfId="96" applyNumberFormat="1" applyFont="1" applyBorder="1" applyAlignment="1" applyProtection="1">
      <alignment horizontal="center" vertical="top" wrapText="1"/>
      <protection/>
    </xf>
    <xf numFmtId="49" fontId="7" fillId="0" borderId="27" xfId="96" applyNumberFormat="1" applyFont="1" applyBorder="1" applyAlignment="1" applyProtection="1">
      <alignment horizontal="center" vertical="center" wrapText="1"/>
      <protection/>
    </xf>
    <xf numFmtId="14" fontId="7" fillId="0" borderId="28" xfId="96" applyNumberFormat="1" applyFont="1" applyBorder="1" applyAlignment="1" applyProtection="1">
      <alignment horizontal="center" vertical="top" wrapText="1"/>
      <protection/>
    </xf>
    <xf numFmtId="0" fontId="7" fillId="0" borderId="29" xfId="96" applyFont="1" applyBorder="1" applyAlignment="1" applyProtection="1">
      <alignment horizontal="center" vertical="center" wrapText="1"/>
      <protection/>
    </xf>
    <xf numFmtId="0" fontId="7" fillId="0" borderId="10" xfId="96" applyFont="1" applyBorder="1" applyAlignment="1" applyProtection="1">
      <alignment horizontal="center" vertical="top" wrapText="1"/>
      <protection/>
    </xf>
    <xf numFmtId="49" fontId="7" fillId="0" borderId="10" xfId="96" applyNumberFormat="1" applyFont="1" applyBorder="1" applyAlignment="1" applyProtection="1">
      <alignment horizontal="center" vertical="center" wrapText="1"/>
      <protection/>
    </xf>
    <xf numFmtId="0" fontId="7" fillId="0" borderId="15" xfId="96" applyFont="1" applyBorder="1" applyAlignment="1" applyProtection="1">
      <alignment horizontal="center" vertical="top" wrapText="1"/>
      <protection/>
    </xf>
    <xf numFmtId="49" fontId="7" fillId="0" borderId="10" xfId="96" applyNumberFormat="1" applyFont="1" applyBorder="1" applyAlignment="1" applyProtection="1">
      <alignment horizontal="right" vertical="top" wrapText="1"/>
      <protection/>
    </xf>
    <xf numFmtId="0" fontId="9" fillId="0" borderId="10" xfId="96" applyFont="1" applyBorder="1" applyAlignment="1" applyProtection="1">
      <alignment vertical="top" wrapText="1"/>
      <protection/>
    </xf>
    <xf numFmtId="0" fontId="9" fillId="0" borderId="12" xfId="96" applyFont="1" applyBorder="1" applyAlignment="1" applyProtection="1">
      <alignment vertical="top" wrapText="1"/>
      <protection/>
    </xf>
    <xf numFmtId="49" fontId="7" fillId="33" borderId="16" xfId="96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96" applyFont="1" applyFill="1" applyBorder="1" applyAlignment="1" applyProtection="1">
      <alignment vertical="top" wrapText="1"/>
      <protection/>
    </xf>
    <xf numFmtId="0" fontId="9" fillId="0" borderId="10" xfId="96" applyFont="1" applyBorder="1" applyAlignment="1" applyProtection="1">
      <alignment horizontal="right" vertical="top" wrapText="1"/>
      <protection/>
    </xf>
    <xf numFmtId="0" fontId="16" fillId="37" borderId="10" xfId="96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96" applyNumberFormat="1" applyFont="1" applyBorder="1" applyAlignment="1" applyProtection="1">
      <alignment horizontal="right" vertical="top" wrapText="1"/>
      <protection/>
    </xf>
    <xf numFmtId="1" fontId="5" fillId="0" borderId="10" xfId="96" applyNumberFormat="1" applyFont="1" applyBorder="1" applyAlignment="1" applyProtection="1">
      <alignment horizontal="right" vertical="top" wrapText="1"/>
      <protection/>
    </xf>
    <xf numFmtId="0" fontId="16" fillId="37" borderId="10" xfId="96" applyFont="1" applyFill="1" applyBorder="1" applyAlignment="1" applyProtection="1">
      <alignment vertical="top"/>
      <protection/>
    </xf>
    <xf numFmtId="49" fontId="5" fillId="0" borderId="10" xfId="96" applyNumberFormat="1" applyFont="1" applyFill="1" applyBorder="1" applyAlignment="1" applyProtection="1">
      <alignment horizontal="right" vertical="top" wrapText="1"/>
      <protection/>
    </xf>
    <xf numFmtId="1" fontId="6" fillId="0" borderId="10" xfId="96" applyNumberFormat="1" applyFont="1" applyBorder="1" applyAlignment="1" applyProtection="1">
      <alignment horizontal="right" vertical="top" wrapText="1"/>
      <protection/>
    </xf>
    <xf numFmtId="1" fontId="8" fillId="0" borderId="12" xfId="96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96" applyNumberFormat="1" applyFont="1" applyBorder="1" applyAlignment="1" applyProtection="1">
      <alignment horizontal="right" vertical="top" wrapText="1"/>
      <protection/>
    </xf>
    <xf numFmtId="49" fontId="6" fillId="0" borderId="10" xfId="96" applyNumberFormat="1" applyFont="1" applyFill="1" applyBorder="1" applyAlignment="1" applyProtection="1">
      <alignment horizontal="right" vertical="top" wrapText="1"/>
      <protection/>
    </xf>
    <xf numFmtId="1" fontId="16" fillId="37" borderId="10" xfId="96" applyNumberFormat="1" applyFont="1" applyFill="1" applyBorder="1" applyAlignment="1" applyProtection="1">
      <alignment vertical="top" wrapText="1"/>
      <protection/>
    </xf>
    <xf numFmtId="1" fontId="9" fillId="0" borderId="10" xfId="96" applyNumberFormat="1" applyFont="1" applyBorder="1" applyAlignment="1" applyProtection="1">
      <alignment vertical="top" wrapText="1"/>
      <protection/>
    </xf>
    <xf numFmtId="1" fontId="16" fillId="37" borderId="10" xfId="96" applyNumberFormat="1" applyFont="1" applyFill="1" applyBorder="1" applyAlignment="1" applyProtection="1">
      <alignment vertical="top"/>
      <protection/>
    </xf>
    <xf numFmtId="1" fontId="4" fillId="0" borderId="16" xfId="96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96" applyNumberFormat="1" applyFont="1" applyBorder="1" applyAlignment="1" applyProtection="1">
      <alignment horizontal="right" vertical="top" wrapText="1"/>
      <protection/>
    </xf>
    <xf numFmtId="1" fontId="7" fillId="0" borderId="16" xfId="96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96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96" applyNumberFormat="1" applyFont="1" applyFill="1" applyBorder="1" applyAlignment="1" applyProtection="1">
      <alignment vertical="top"/>
      <protection/>
    </xf>
    <xf numFmtId="0" fontId="16" fillId="37" borderId="29" xfId="96" applyNumberFormat="1" applyFont="1" applyFill="1" applyBorder="1" applyAlignment="1" applyProtection="1">
      <alignment vertical="top" wrapText="1"/>
      <protection/>
    </xf>
    <xf numFmtId="49" fontId="4" fillId="0" borderId="10" xfId="96" applyNumberFormat="1" applyFont="1" applyFill="1" applyBorder="1" applyAlignment="1" applyProtection="1">
      <alignment horizontal="right" vertical="top" wrapText="1"/>
      <protection/>
    </xf>
    <xf numFmtId="1" fontId="7" fillId="0" borderId="10" xfId="96" applyNumberFormat="1" applyFont="1" applyBorder="1" applyAlignment="1" applyProtection="1">
      <alignment horizontal="right" vertical="top" wrapText="1"/>
      <protection/>
    </xf>
    <xf numFmtId="1" fontId="9" fillId="0" borderId="10" xfId="96" applyNumberFormat="1" applyFont="1" applyBorder="1" applyAlignment="1" applyProtection="1">
      <alignment horizontal="right" vertical="top" wrapText="1"/>
      <protection/>
    </xf>
    <xf numFmtId="1" fontId="6" fillId="0" borderId="13" xfId="96" applyNumberFormat="1" applyFont="1" applyBorder="1" applyAlignment="1" applyProtection="1">
      <alignment horizontal="right" vertical="top" wrapText="1"/>
      <protection/>
    </xf>
    <xf numFmtId="1" fontId="5" fillId="0" borderId="16" xfId="96" applyNumberFormat="1" applyFont="1" applyBorder="1" applyAlignment="1" applyProtection="1">
      <alignment horizontal="right" vertical="top" wrapText="1"/>
      <protection/>
    </xf>
    <xf numFmtId="1" fontId="9" fillId="0" borderId="30" xfId="96" applyNumberFormat="1" applyFont="1" applyBorder="1" applyAlignment="1" applyProtection="1">
      <alignment vertical="top" wrapText="1"/>
      <protection/>
    </xf>
    <xf numFmtId="1" fontId="9" fillId="0" borderId="31" xfId="96" applyNumberFormat="1" applyFont="1" applyBorder="1" applyAlignment="1" applyProtection="1">
      <alignment vertical="top" wrapText="1"/>
      <protection/>
    </xf>
    <xf numFmtId="1" fontId="5" fillId="0" borderId="23" xfId="96" applyNumberFormat="1" applyFont="1" applyBorder="1" applyAlignment="1" applyProtection="1">
      <alignment horizontal="right" vertical="top" wrapText="1"/>
      <protection/>
    </xf>
    <xf numFmtId="1" fontId="9" fillId="0" borderId="32" xfId="96" applyNumberFormat="1" applyFont="1" applyBorder="1" applyAlignment="1" applyProtection="1">
      <alignment vertical="top" wrapText="1"/>
      <protection/>
    </xf>
    <xf numFmtId="1" fontId="9" fillId="0" borderId="33" xfId="96" applyNumberFormat="1" applyFont="1" applyBorder="1" applyAlignment="1" applyProtection="1">
      <alignment vertical="top" wrapText="1"/>
      <protection/>
    </xf>
    <xf numFmtId="1" fontId="6" fillId="0" borderId="11" xfId="96" applyNumberFormat="1" applyFont="1" applyBorder="1" applyAlignment="1" applyProtection="1">
      <alignment horizontal="right" vertical="top" wrapText="1"/>
      <protection/>
    </xf>
    <xf numFmtId="1" fontId="6" fillId="33" borderId="10" xfId="96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96" applyNumberFormat="1" applyFont="1" applyBorder="1" applyAlignment="1" applyProtection="1">
      <alignment horizontal="right" vertical="top" wrapText="1"/>
      <protection/>
    </xf>
    <xf numFmtId="49" fontId="4" fillId="0" borderId="36" xfId="96" applyNumberFormat="1" applyFont="1" applyBorder="1" applyAlignment="1" applyProtection="1">
      <alignment horizontal="right" vertical="top" wrapText="1"/>
      <protection/>
    </xf>
    <xf numFmtId="1" fontId="4" fillId="0" borderId="36" xfId="96" applyNumberFormat="1" applyFont="1" applyBorder="1" applyAlignment="1" applyProtection="1">
      <alignment horizontal="right" vertical="top" wrapText="1"/>
      <protection/>
    </xf>
    <xf numFmtId="0" fontId="5" fillId="0" borderId="0" xfId="96" applyFont="1" applyAlignment="1" applyProtection="1">
      <alignment vertical="top"/>
      <protection/>
    </xf>
    <xf numFmtId="1" fontId="5" fillId="0" borderId="0" xfId="96" applyNumberFormat="1" applyFont="1" applyAlignment="1" applyProtection="1">
      <alignment vertical="top"/>
      <protection/>
    </xf>
    <xf numFmtId="0" fontId="10" fillId="0" borderId="10" xfId="98" applyFont="1" applyBorder="1" applyAlignment="1" applyProtection="1">
      <alignment horizontal="center" vertical="center" wrapText="1"/>
      <protection/>
    </xf>
    <xf numFmtId="0" fontId="10" fillId="0" borderId="14" xfId="98" applyFont="1" applyBorder="1" applyAlignment="1" applyProtection="1">
      <alignment horizontal="center" vertical="center" wrapText="1"/>
      <protection/>
    </xf>
    <xf numFmtId="0" fontId="10" fillId="0" borderId="12" xfId="98" applyFont="1" applyBorder="1" applyAlignment="1" applyProtection="1">
      <alignment horizontal="center" vertical="center" wrapText="1"/>
      <protection/>
    </xf>
    <xf numFmtId="0" fontId="10" fillId="0" borderId="11" xfId="98" applyFont="1" applyBorder="1" applyAlignment="1" applyProtection="1">
      <alignment horizontal="center" vertical="center" wrapText="1"/>
      <protection/>
    </xf>
    <xf numFmtId="0" fontId="12" fillId="0" borderId="10" xfId="98" applyFont="1" applyBorder="1" applyAlignment="1" applyProtection="1">
      <alignment vertical="center" wrapText="1"/>
      <protection/>
    </xf>
    <xf numFmtId="0" fontId="11" fillId="0" borderId="10" xfId="98" applyFont="1" applyFill="1" applyBorder="1" applyProtection="1">
      <alignment/>
      <protection/>
    </xf>
    <xf numFmtId="0" fontId="11" fillId="0" borderId="10" xfId="98" applyFont="1" applyBorder="1" applyAlignment="1" applyProtection="1">
      <alignment vertical="center" wrapText="1"/>
      <protection/>
    </xf>
    <xf numFmtId="3" fontId="11" fillId="0" borderId="10" xfId="98" applyNumberFormat="1" applyFont="1" applyBorder="1" applyAlignment="1" applyProtection="1">
      <alignment horizontal="center" vertical="center"/>
      <protection/>
    </xf>
    <xf numFmtId="0" fontId="11" fillId="0" borderId="10" xfId="98" applyFont="1" applyFill="1" applyBorder="1" applyAlignment="1" applyProtection="1">
      <alignment vertical="center" wrapText="1"/>
      <protection/>
    </xf>
    <xf numFmtId="0" fontId="12" fillId="0" borderId="10" xfId="98" applyFont="1" applyBorder="1" applyAlignment="1" applyProtection="1">
      <alignment horizontal="right" vertical="center" wrapText="1"/>
      <protection/>
    </xf>
    <xf numFmtId="0" fontId="11" fillId="0" borderId="10" xfId="98" applyFont="1" applyBorder="1" applyAlignment="1" applyProtection="1">
      <alignment horizontal="left" vertical="center" wrapText="1"/>
      <protection/>
    </xf>
    <xf numFmtId="3" fontId="12" fillId="0" borderId="10" xfId="98" applyNumberFormat="1" applyFont="1" applyBorder="1" applyAlignment="1" applyProtection="1">
      <alignment horizontal="center" vertical="center"/>
      <protection/>
    </xf>
    <xf numFmtId="0" fontId="11" fillId="0" borderId="10" xfId="98" applyFont="1" applyBorder="1" applyAlignment="1" applyProtection="1">
      <alignment wrapText="1"/>
      <protection/>
    </xf>
    <xf numFmtId="0" fontId="11" fillId="0" borderId="14" xfId="98" applyFont="1" applyBorder="1" applyAlignment="1" applyProtection="1">
      <alignment horizontal="center" vertical="center" wrapText="1"/>
      <protection/>
    </xf>
    <xf numFmtId="0" fontId="12" fillId="0" borderId="14" xfId="98" applyFont="1" applyBorder="1" applyAlignment="1" applyProtection="1">
      <alignment horizontal="center" vertical="center" wrapText="1"/>
      <protection/>
    </xf>
    <xf numFmtId="0" fontId="12" fillId="0" borderId="14" xfId="98" applyFont="1" applyBorder="1" applyAlignment="1" applyProtection="1">
      <alignment horizontal="center" wrapText="1"/>
      <protection/>
    </xf>
    <xf numFmtId="0" fontId="13" fillId="0" borderId="10" xfId="98" applyFont="1" applyBorder="1" applyAlignment="1" applyProtection="1">
      <alignment vertical="center" wrapText="1"/>
      <protection/>
    </xf>
    <xf numFmtId="0" fontId="11" fillId="0" borderId="29" xfId="98" applyFont="1" applyBorder="1" applyAlignment="1" applyProtection="1">
      <alignment vertical="center" wrapText="1"/>
      <protection/>
    </xf>
    <xf numFmtId="49" fontId="11" fillId="0" borderId="14" xfId="98" applyNumberFormat="1" applyFont="1" applyBorder="1" applyAlignment="1" applyProtection="1">
      <alignment horizontal="center" vertical="center" wrapText="1"/>
      <protection/>
    </xf>
    <xf numFmtId="0" fontId="11" fillId="0" borderId="22" xfId="98" applyFont="1" applyBorder="1" applyAlignment="1" applyProtection="1">
      <alignment vertical="center" wrapText="1"/>
      <protection/>
    </xf>
    <xf numFmtId="0" fontId="10" fillId="0" borderId="12" xfId="98" applyFont="1" applyBorder="1" applyAlignment="1" applyProtection="1">
      <alignment vertical="center" wrapText="1"/>
      <protection/>
    </xf>
    <xf numFmtId="0" fontId="14" fillId="0" borderId="10" xfId="98" applyFont="1" applyBorder="1" applyAlignment="1" applyProtection="1">
      <alignment vertical="center" wrapText="1"/>
      <protection/>
    </xf>
    <xf numFmtId="0" fontId="11" fillId="0" borderId="0" xfId="98" applyFont="1" applyBorder="1" applyAlignment="1" applyProtection="1">
      <alignment wrapText="1"/>
      <protection/>
    </xf>
    <xf numFmtId="1" fontId="11" fillId="0" borderId="10" xfId="98" applyNumberFormat="1" applyFont="1" applyBorder="1" applyAlignment="1" applyProtection="1">
      <alignment vertical="center"/>
      <protection/>
    </xf>
    <xf numFmtId="1" fontId="9" fillId="38" borderId="15" xfId="96" applyNumberFormat="1" applyFont="1" applyFill="1" applyBorder="1" applyAlignment="1" applyProtection="1">
      <alignment vertical="top" wrapText="1"/>
      <protection locked="0"/>
    </xf>
    <xf numFmtId="1" fontId="9" fillId="38" borderId="12" xfId="96" applyNumberFormat="1" applyFont="1" applyFill="1" applyBorder="1" applyAlignment="1" applyProtection="1">
      <alignment vertical="top" wrapText="1"/>
      <protection locked="0"/>
    </xf>
    <xf numFmtId="0" fontId="11" fillId="0" borderId="0" xfId="97" applyFont="1" applyAlignment="1" applyProtection="1">
      <alignment wrapText="1"/>
      <protection locked="0"/>
    </xf>
    <xf numFmtId="0" fontId="11" fillId="0" borderId="0" xfId="97" applyFont="1" applyFill="1" applyAlignment="1" applyProtection="1">
      <alignment wrapText="1"/>
      <protection locked="0"/>
    </xf>
    <xf numFmtId="0" fontId="10" fillId="0" borderId="0" xfId="97" applyFont="1" applyBorder="1" applyAlignment="1" applyProtection="1">
      <alignment horizontal="centerContinuous" vertical="center" wrapText="1"/>
      <protection locked="0"/>
    </xf>
    <xf numFmtId="0" fontId="10" fillId="0" borderId="0" xfId="97" applyFont="1" applyFill="1" applyBorder="1" applyAlignment="1" applyProtection="1">
      <alignment horizontal="centerContinuous" vertical="center" wrapText="1"/>
      <protection locked="0"/>
    </xf>
    <xf numFmtId="1" fontId="11" fillId="0" borderId="0" xfId="97" applyNumberFormat="1" applyFont="1" applyBorder="1" applyAlignment="1" applyProtection="1">
      <alignment wrapText="1"/>
      <protection/>
    </xf>
    <xf numFmtId="0" fontId="11" fillId="0" borderId="0" xfId="97" applyFont="1" applyAlignment="1" applyProtection="1">
      <alignment horizontal="centerContinuous" wrapText="1"/>
      <protection/>
    </xf>
    <xf numFmtId="0" fontId="11" fillId="0" borderId="0" xfId="97" applyFont="1" applyAlignment="1" applyProtection="1">
      <alignment horizontal="center" wrapText="1"/>
      <protection/>
    </xf>
    <xf numFmtId="0" fontId="10" fillId="0" borderId="0" xfId="97" applyFont="1" applyAlignment="1" applyProtection="1">
      <alignment wrapText="1"/>
      <protection/>
    </xf>
    <xf numFmtId="0" fontId="10" fillId="0" borderId="10" xfId="97" applyFont="1" applyBorder="1" applyAlignment="1" applyProtection="1">
      <alignment horizontal="center" vertical="center" wrapText="1"/>
      <protection/>
    </xf>
    <xf numFmtId="14" fontId="10" fillId="0" borderId="10" xfId="97" applyNumberFormat="1" applyFont="1" applyFill="1" applyBorder="1" applyAlignment="1" applyProtection="1">
      <alignment horizontal="center" vertical="center" wrapText="1"/>
      <protection/>
    </xf>
    <xf numFmtId="0" fontId="11" fillId="0" borderId="0" xfId="97" applyFont="1" applyBorder="1" applyAlignment="1" applyProtection="1">
      <alignment horizontal="center" wrapText="1"/>
      <protection/>
    </xf>
    <xf numFmtId="49" fontId="10" fillId="0" borderId="10" xfId="97" applyNumberFormat="1" applyFont="1" applyFill="1" applyBorder="1" applyAlignment="1" applyProtection="1">
      <alignment horizontal="center" vertical="center" wrapText="1"/>
      <protection/>
    </xf>
    <xf numFmtId="0" fontId="12" fillId="0" borderId="10" xfId="97" applyFont="1" applyBorder="1" applyAlignment="1" applyProtection="1">
      <alignment wrapText="1"/>
      <protection/>
    </xf>
    <xf numFmtId="49" fontId="12" fillId="0" borderId="10" xfId="97" applyNumberFormat="1" applyFont="1" applyBorder="1" applyAlignment="1" applyProtection="1">
      <alignment wrapText="1"/>
      <protection/>
    </xf>
    <xf numFmtId="0" fontId="11" fillId="0" borderId="10" xfId="97" applyFont="1" applyBorder="1" applyAlignment="1" applyProtection="1">
      <alignment wrapText="1"/>
      <protection/>
    </xf>
    <xf numFmtId="49" fontId="11" fillId="0" borderId="10" xfId="97" applyNumberFormat="1" applyFont="1" applyBorder="1" applyAlignment="1" applyProtection="1">
      <alignment horizontal="center" wrapText="1"/>
      <protection/>
    </xf>
    <xf numFmtId="0" fontId="11" fillId="0" borderId="10" xfId="97" applyFont="1" applyFill="1" applyBorder="1" applyAlignment="1" applyProtection="1">
      <alignment wrapText="1"/>
      <protection/>
    </xf>
    <xf numFmtId="49" fontId="11" fillId="0" borderId="10" xfId="97" applyNumberFormat="1" applyFont="1" applyFill="1" applyBorder="1" applyAlignment="1" applyProtection="1">
      <alignment horizontal="center" wrapText="1"/>
      <protection/>
    </xf>
    <xf numFmtId="0" fontId="10" fillId="0" borderId="10" xfId="97" applyFont="1" applyBorder="1" applyAlignment="1" applyProtection="1">
      <alignment horizontal="right" wrapText="1"/>
      <protection/>
    </xf>
    <xf numFmtId="49" fontId="10" fillId="0" borderId="10" xfId="97" applyNumberFormat="1" applyFont="1" applyBorder="1" applyAlignment="1" applyProtection="1">
      <alignment horizontal="center" wrapText="1"/>
      <protection/>
    </xf>
    <xf numFmtId="49" fontId="12" fillId="0" borderId="10" xfId="97" applyNumberFormat="1" applyFont="1" applyBorder="1" applyAlignment="1" applyProtection="1">
      <alignment horizontal="center" wrapText="1"/>
      <protection/>
    </xf>
    <xf numFmtId="1" fontId="11" fillId="0" borderId="10" xfId="97" applyNumberFormat="1" applyFont="1" applyFill="1" applyBorder="1" applyAlignment="1" applyProtection="1">
      <alignment wrapText="1"/>
      <protection/>
    </xf>
    <xf numFmtId="0" fontId="10" fillId="0" borderId="10" xfId="97" applyFont="1" applyBorder="1" applyAlignment="1" applyProtection="1">
      <alignment wrapText="1"/>
      <protection/>
    </xf>
    <xf numFmtId="49" fontId="11" fillId="0" borderId="0" xfId="97" applyNumberFormat="1" applyFont="1" applyBorder="1" applyAlignment="1" applyProtection="1">
      <alignment wrapText="1"/>
      <protection/>
    </xf>
    <xf numFmtId="1" fontId="11" fillId="0" borderId="0" xfId="97" applyNumberFormat="1" applyFont="1" applyFill="1" applyBorder="1" applyAlignment="1" applyProtection="1">
      <alignment wrapText="1"/>
      <protection/>
    </xf>
    <xf numFmtId="0" fontId="10" fillId="0" borderId="0" xfId="97" applyFont="1" applyAlignment="1" applyProtection="1">
      <alignment horizontal="center"/>
      <protection/>
    </xf>
    <xf numFmtId="1" fontId="11" fillId="0" borderId="10" xfId="99" applyNumberFormat="1" applyFont="1" applyFill="1" applyBorder="1" applyAlignment="1" applyProtection="1">
      <alignment vertical="center"/>
      <protection/>
    </xf>
    <xf numFmtId="1" fontId="11" fillId="0" borderId="12" xfId="99" applyNumberFormat="1" applyFont="1" applyFill="1" applyBorder="1" applyAlignment="1" applyProtection="1">
      <alignment vertical="center"/>
      <protection/>
    </xf>
    <xf numFmtId="0" fontId="10" fillId="0" borderId="0" xfId="99" applyFont="1" applyBorder="1" applyAlignment="1" applyProtection="1">
      <alignment vertical="center" wrapText="1"/>
      <protection locked="0"/>
    </xf>
    <xf numFmtId="49" fontId="10" fillId="0" borderId="0" xfId="99" applyNumberFormat="1" applyFont="1" applyBorder="1" applyAlignment="1" applyProtection="1">
      <alignment horizontal="center" vertical="center" wrapText="1"/>
      <protection locked="0"/>
    </xf>
    <xf numFmtId="0" fontId="11" fillId="0" borderId="0" xfId="99" applyFont="1" applyBorder="1" applyProtection="1">
      <alignment/>
      <protection locked="0"/>
    </xf>
    <xf numFmtId="0" fontId="10" fillId="0" borderId="0" xfId="98" applyFont="1" applyBorder="1" applyAlignment="1" applyProtection="1">
      <alignment wrapText="1"/>
      <protection locked="0"/>
    </xf>
    <xf numFmtId="1" fontId="11" fillId="0" borderId="0" xfId="98" applyNumberFormat="1" applyFont="1" applyBorder="1" applyProtection="1">
      <alignment/>
      <protection locked="0"/>
    </xf>
    <xf numFmtId="0" fontId="10" fillId="0" borderId="0" xfId="98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96" applyFont="1" applyBorder="1" applyAlignment="1" applyProtection="1">
      <alignment horizontal="left" vertical="top" wrapText="1"/>
      <protection locked="0"/>
    </xf>
    <xf numFmtId="1" fontId="10" fillId="35" borderId="10" xfId="98" applyNumberFormat="1" applyFont="1" applyFill="1" applyBorder="1" applyAlignment="1" applyProtection="1">
      <alignment vertical="center"/>
      <protection locked="0"/>
    </xf>
    <xf numFmtId="0" fontId="9" fillId="0" borderId="0" xfId="96" applyFont="1" applyBorder="1" applyAlignment="1" applyProtection="1">
      <alignment vertical="top"/>
      <protection locked="0"/>
    </xf>
    <xf numFmtId="49" fontId="7" fillId="0" borderId="0" xfId="96" applyNumberFormat="1" applyFont="1" applyBorder="1" applyAlignment="1" applyProtection="1">
      <alignment vertical="top" wrapText="1"/>
      <protection locked="0"/>
    </xf>
    <xf numFmtId="1" fontId="9" fillId="0" borderId="0" xfId="96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96" applyFont="1" applyFill="1" applyAlignment="1" applyProtection="1">
      <alignment horizontal="right" vertical="top" wrapText="1"/>
      <protection locked="0"/>
    </xf>
    <xf numFmtId="0" fontId="15" fillId="37" borderId="10" xfId="96" applyFont="1" applyFill="1" applyBorder="1" applyAlignment="1" applyProtection="1">
      <alignment horizontal="left" vertical="top" wrapText="1"/>
      <protection/>
    </xf>
    <xf numFmtId="1" fontId="15" fillId="37" borderId="10" xfId="96" applyNumberFormat="1" applyFont="1" applyFill="1" applyBorder="1" applyAlignment="1" applyProtection="1">
      <alignment vertical="top" wrapText="1"/>
      <protection/>
    </xf>
    <xf numFmtId="0" fontId="15" fillId="37" borderId="37" xfId="96" applyFont="1" applyFill="1" applyBorder="1" applyAlignment="1" applyProtection="1">
      <alignment horizontal="left" vertical="top" wrapText="1"/>
      <protection/>
    </xf>
    <xf numFmtId="0" fontId="15" fillId="37" borderId="29" xfId="96" applyFont="1" applyFill="1" applyBorder="1" applyAlignment="1" applyProtection="1">
      <alignment vertical="top" wrapText="1"/>
      <protection/>
    </xf>
    <xf numFmtId="0" fontId="15" fillId="37" borderId="38" xfId="96" applyFont="1" applyFill="1" applyBorder="1" applyAlignment="1" applyProtection="1">
      <alignment vertical="top" wrapText="1"/>
      <protection/>
    </xf>
    <xf numFmtId="49" fontId="15" fillId="37" borderId="36" xfId="96" applyNumberFormat="1" applyFont="1" applyFill="1" applyBorder="1" applyAlignment="1" applyProtection="1">
      <alignment vertical="center" wrapText="1"/>
      <protection/>
    </xf>
    <xf numFmtId="0" fontId="15" fillId="37" borderId="10" xfId="96" applyFont="1" applyFill="1" applyBorder="1" applyAlignment="1" applyProtection="1">
      <alignment vertical="top" wrapText="1"/>
      <protection/>
    </xf>
    <xf numFmtId="0" fontId="10" fillId="0" borderId="0" xfId="99" applyFont="1" applyBorder="1" applyAlignment="1" applyProtection="1">
      <alignment horizontal="left" wrapText="1"/>
      <protection locked="0"/>
    </xf>
    <xf numFmtId="3" fontId="10" fillId="0" borderId="14" xfId="98" applyNumberFormat="1" applyFont="1" applyFill="1" applyBorder="1" applyAlignment="1" applyProtection="1">
      <alignment vertical="center"/>
      <protection/>
    </xf>
    <xf numFmtId="0" fontId="9" fillId="0" borderId="10" xfId="96" applyFont="1" applyBorder="1" applyAlignment="1" applyProtection="1">
      <alignment vertical="top"/>
      <protection locked="0"/>
    </xf>
    <xf numFmtId="0" fontId="7" fillId="0" borderId="10" xfId="96" applyFont="1" applyBorder="1" applyAlignment="1" applyProtection="1">
      <alignment horizontal="left" vertical="top" wrapText="1"/>
      <protection locked="0"/>
    </xf>
    <xf numFmtId="0" fontId="10" fillId="0" borderId="0" xfId="98" applyFont="1" applyBorder="1" applyAlignment="1" applyProtection="1">
      <alignment horizontal="centerContinuous" vertical="center" wrapText="1"/>
      <protection/>
    </xf>
    <xf numFmtId="0" fontId="11" fillId="0" borderId="0" xfId="98" applyFont="1" applyBorder="1" applyAlignment="1" applyProtection="1">
      <alignment horizontal="centerContinuous"/>
      <protection/>
    </xf>
    <xf numFmtId="0" fontId="11" fillId="0" borderId="35" xfId="98" applyFont="1" applyBorder="1" applyAlignment="1" applyProtection="1">
      <alignment horizontal="centerContinuous"/>
      <protection/>
    </xf>
    <xf numFmtId="0" fontId="11" fillId="0" borderId="0" xfId="98" applyFont="1" applyAlignment="1" applyProtection="1">
      <alignment horizontal="centerContinuous" wrapText="1"/>
      <protection/>
    </xf>
    <xf numFmtId="0" fontId="10" fillId="0" borderId="0" xfId="96" applyFont="1" applyBorder="1" applyAlignment="1" applyProtection="1">
      <alignment vertical="top" wrapText="1"/>
      <protection/>
    </xf>
    <xf numFmtId="0" fontId="10" fillId="0" borderId="0" xfId="97" applyFont="1" applyBorder="1" applyAlignment="1" applyProtection="1">
      <alignment horizontal="centerContinuous" vertical="center" wrapText="1"/>
      <protection/>
    </xf>
    <xf numFmtId="0" fontId="10" fillId="0" borderId="0" xfId="97" applyFont="1" applyFill="1" applyBorder="1" applyAlignment="1" applyProtection="1">
      <alignment horizontal="centerContinuous" vertical="center" wrapText="1"/>
      <protection/>
    </xf>
    <xf numFmtId="0" fontId="10" fillId="0" borderId="0" xfId="96" applyFont="1" applyBorder="1" applyAlignment="1" applyProtection="1">
      <alignment horizontal="left" vertical="top"/>
      <protection/>
    </xf>
    <xf numFmtId="0" fontId="10" fillId="0" borderId="0" xfId="96" applyFont="1" applyBorder="1" applyAlignment="1" applyProtection="1">
      <alignment vertical="top"/>
      <protection/>
    </xf>
    <xf numFmtId="0" fontId="10" fillId="0" borderId="0" xfId="96" applyFont="1" applyFill="1" applyBorder="1" applyAlignment="1" applyProtection="1">
      <alignment vertical="top" wrapText="1"/>
      <protection/>
    </xf>
    <xf numFmtId="0" fontId="10" fillId="0" borderId="0" xfId="97" applyFont="1" applyFill="1" applyBorder="1" applyAlignment="1" applyProtection="1">
      <alignment horizontal="right" vertical="center" wrapText="1"/>
      <protection/>
    </xf>
    <xf numFmtId="0" fontId="10" fillId="0" borderId="0" xfId="99" applyFont="1" applyAlignment="1" applyProtection="1">
      <alignment horizontal="centerContinuous" wrapText="1"/>
      <protection/>
    </xf>
    <xf numFmtId="49" fontId="10" fillId="0" borderId="0" xfId="99" applyNumberFormat="1" applyFont="1" applyAlignment="1" applyProtection="1">
      <alignment horizontal="center" wrapText="1"/>
      <protection/>
    </xf>
    <xf numFmtId="0" fontId="10" fillId="0" borderId="0" xfId="99" applyFont="1" applyAlignment="1" applyProtection="1">
      <alignment horizontal="centerContinuous"/>
      <protection/>
    </xf>
    <xf numFmtId="0" fontId="11" fillId="0" borderId="0" xfId="99" applyFont="1" applyProtection="1">
      <alignment/>
      <protection/>
    </xf>
    <xf numFmtId="0" fontId="9" fillId="0" borderId="0" xfId="99" applyFont="1" applyAlignment="1" applyProtection="1">
      <alignment horizontal="left"/>
      <protection/>
    </xf>
    <xf numFmtId="0" fontId="10" fillId="0" borderId="0" xfId="99" applyFont="1" applyBorder="1" applyAlignment="1" applyProtection="1">
      <alignment horizontal="left" vertical="top" wrapText="1"/>
      <protection/>
    </xf>
    <xf numFmtId="0" fontId="10" fillId="0" borderId="0" xfId="99" applyFont="1" applyProtection="1">
      <alignment/>
      <protection/>
    </xf>
    <xf numFmtId="0" fontId="10" fillId="0" borderId="0" xfId="97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96" applyNumberFormat="1" applyFont="1" applyBorder="1" applyAlignment="1" applyProtection="1">
      <alignment horizontal="left" vertical="top" wrapText="1"/>
      <protection locked="0"/>
    </xf>
    <xf numFmtId="192" fontId="10" fillId="0" borderId="0" xfId="96" applyNumberFormat="1" applyFont="1" applyBorder="1" applyAlignment="1" applyProtection="1">
      <alignment horizontal="left" vertical="top"/>
      <protection/>
    </xf>
    <xf numFmtId="0" fontId="9" fillId="0" borderId="0" xfId="96" applyFont="1" applyAlignment="1" applyProtection="1">
      <alignment vertical="top"/>
      <protection/>
    </xf>
    <xf numFmtId="0" fontId="9" fillId="0" borderId="0" xfId="96" applyFont="1" applyAlignment="1" applyProtection="1">
      <alignment vertical="top" wrapText="1"/>
      <protection/>
    </xf>
    <xf numFmtId="0" fontId="10" fillId="0" borderId="0" xfId="99" applyFont="1">
      <alignment/>
      <protection/>
    </xf>
    <xf numFmtId="0" fontId="10" fillId="0" borderId="0" xfId="99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99" applyFont="1" applyAlignment="1" applyProtection="1">
      <alignment wrapText="1"/>
      <protection locked="0"/>
    </xf>
    <xf numFmtId="49" fontId="11" fillId="0" borderId="0" xfId="99" applyNumberFormat="1" applyFont="1" applyAlignment="1" applyProtection="1">
      <alignment horizontal="center" wrapText="1"/>
      <protection locked="0"/>
    </xf>
    <xf numFmtId="0" fontId="11" fillId="0" borderId="0" xfId="99" applyFont="1" applyProtection="1">
      <alignment/>
      <protection locked="0"/>
    </xf>
    <xf numFmtId="0" fontId="11" fillId="0" borderId="0" xfId="99" applyFont="1" applyAlignment="1">
      <alignment wrapText="1"/>
      <protection/>
    </xf>
    <xf numFmtId="49" fontId="11" fillId="0" borderId="0" xfId="99" applyNumberFormat="1" applyFont="1" applyAlignment="1">
      <alignment horizontal="center" wrapText="1"/>
      <protection/>
    </xf>
    <xf numFmtId="0" fontId="9" fillId="0" borderId="0" xfId="96" applyFont="1" applyFill="1" applyAlignment="1" applyProtection="1">
      <alignment vertical="top"/>
      <protection/>
    </xf>
    <xf numFmtId="0" fontId="9" fillId="0" borderId="0" xfId="96" applyFont="1" applyFill="1" applyAlignment="1" applyProtection="1">
      <alignment horizontal="right" vertical="top" wrapText="1"/>
      <protection/>
    </xf>
    <xf numFmtId="0" fontId="11" fillId="0" borderId="0" xfId="97" applyFont="1" applyFill="1" applyAlignment="1" applyProtection="1">
      <alignment wrapText="1"/>
      <protection/>
    </xf>
    <xf numFmtId="0" fontId="11" fillId="0" borderId="0" xfId="98" applyFont="1" applyProtection="1">
      <alignment/>
      <protection/>
    </xf>
    <xf numFmtId="0" fontId="11" fillId="0" borderId="0" xfId="98" applyFont="1">
      <alignment/>
      <protection/>
    </xf>
    <xf numFmtId="0" fontId="5" fillId="0" borderId="0" xfId="98" applyFont="1" applyAlignment="1" applyProtection="1">
      <alignment horizontal="left" wrapText="1"/>
      <protection/>
    </xf>
    <xf numFmtId="0" fontId="10" fillId="0" borderId="0" xfId="98" applyFont="1" applyAlignment="1" applyProtection="1">
      <alignment horizontal="right"/>
      <protection/>
    </xf>
    <xf numFmtId="0" fontId="11" fillId="0" borderId="10" xfId="98" applyFont="1" applyBorder="1" applyProtection="1">
      <alignment/>
      <protection/>
    </xf>
    <xf numFmtId="49" fontId="11" fillId="0" borderId="10" xfId="98" applyNumberFormat="1" applyFont="1" applyBorder="1" applyAlignment="1" applyProtection="1">
      <alignment horizontal="center" wrapText="1"/>
      <protection/>
    </xf>
    <xf numFmtId="1" fontId="11" fillId="34" borderId="10" xfId="98" applyNumberFormat="1" applyFont="1" applyFill="1" applyBorder="1" applyProtection="1">
      <alignment/>
      <protection locked="0"/>
    </xf>
    <xf numFmtId="49" fontId="12" fillId="0" borderId="10" xfId="98" applyNumberFormat="1" applyFont="1" applyBorder="1" applyAlignment="1" applyProtection="1">
      <alignment horizontal="center" wrapText="1"/>
      <protection/>
    </xf>
    <xf numFmtId="0" fontId="11" fillId="0" borderId="10" xfId="98" applyFont="1" applyBorder="1" applyAlignment="1" applyProtection="1">
      <alignment horizontal="center" wrapText="1"/>
      <protection/>
    </xf>
    <xf numFmtId="1" fontId="11" fillId="0" borderId="10" xfId="98" applyNumberFormat="1" applyFont="1" applyBorder="1" applyProtection="1">
      <alignment/>
      <protection/>
    </xf>
    <xf numFmtId="0" fontId="12" fillId="0" borderId="10" xfId="98" applyFont="1" applyBorder="1" applyAlignment="1" applyProtection="1">
      <alignment horizontal="center" wrapText="1"/>
      <protection/>
    </xf>
    <xf numFmtId="1" fontId="11" fillId="36" borderId="10" xfId="98" applyNumberFormat="1" applyFont="1" applyFill="1" applyBorder="1" applyProtection="1">
      <alignment/>
      <protection locked="0"/>
    </xf>
    <xf numFmtId="0" fontId="12" fillId="0" borderId="10" xfId="98" applyFont="1" applyBorder="1" applyAlignment="1" applyProtection="1">
      <alignment horizontal="left" vertical="center" wrapText="1"/>
      <protection/>
    </xf>
    <xf numFmtId="0" fontId="11" fillId="0" borderId="10" xfId="98" applyFont="1" applyBorder="1" applyAlignment="1" applyProtection="1">
      <alignment horizontal="centerContinuous" wrapText="1"/>
      <protection/>
    </xf>
    <xf numFmtId="49" fontId="10" fillId="0" borderId="10" xfId="98" applyNumberFormat="1" applyFont="1" applyBorder="1" applyAlignment="1" applyProtection="1">
      <alignment horizontal="centerContinuous" wrapText="1"/>
      <protection/>
    </xf>
    <xf numFmtId="3" fontId="11" fillId="0" borderId="10" xfId="98" applyNumberFormat="1" applyFont="1" applyFill="1" applyBorder="1" applyProtection="1">
      <alignment/>
      <protection/>
    </xf>
    <xf numFmtId="0" fontId="11" fillId="0" borderId="0" xfId="98" applyFont="1" applyBorder="1" applyAlignment="1" applyProtection="1">
      <alignment wrapText="1"/>
      <protection locked="0"/>
    </xf>
    <xf numFmtId="0" fontId="17" fillId="0" borderId="0" xfId="98" applyFont="1" applyBorder="1" applyAlignment="1">
      <alignment vertical="center" wrapText="1"/>
      <protection/>
    </xf>
    <xf numFmtId="0" fontId="17" fillId="0" borderId="0" xfId="98" applyFont="1" applyBorder="1" applyAlignment="1" applyProtection="1">
      <alignment vertical="center" wrapText="1"/>
      <protection locked="0"/>
    </xf>
    <xf numFmtId="1" fontId="11" fillId="0" borderId="0" xfId="98" applyNumberFormat="1" applyFont="1" applyProtection="1">
      <alignment/>
      <protection locked="0"/>
    </xf>
    <xf numFmtId="0" fontId="11" fillId="0" borderId="0" xfId="98" applyFont="1" applyBorder="1" applyAlignment="1">
      <alignment wrapText="1"/>
      <protection/>
    </xf>
    <xf numFmtId="1" fontId="11" fillId="0" borderId="0" xfId="98" applyNumberFormat="1" applyFont="1" applyBorder="1">
      <alignment/>
      <protection/>
    </xf>
    <xf numFmtId="1" fontId="11" fillId="0" borderId="0" xfId="98" applyNumberFormat="1" applyFont="1">
      <alignment/>
      <protection/>
    </xf>
    <xf numFmtId="0" fontId="11" fillId="0" borderId="0" xfId="98" applyFont="1" applyBorder="1">
      <alignment/>
      <protection/>
    </xf>
    <xf numFmtId="0" fontId="11" fillId="0" borderId="0" xfId="98" applyFont="1" applyAlignment="1">
      <alignment wrapText="1"/>
      <protection/>
    </xf>
    <xf numFmtId="49" fontId="18" fillId="0" borderId="10" xfId="98" applyNumberFormat="1" applyFont="1" applyBorder="1" applyAlignment="1" applyProtection="1">
      <alignment horizontal="centerContinuous" wrapText="1"/>
      <protection/>
    </xf>
    <xf numFmtId="1" fontId="9" fillId="0" borderId="0" xfId="96" applyNumberFormat="1" applyFont="1" applyAlignment="1" applyProtection="1">
      <alignment vertical="top"/>
      <protection locked="0"/>
    </xf>
    <xf numFmtId="0" fontId="7" fillId="0" borderId="0" xfId="9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96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96" applyFont="1" applyBorder="1" applyAlignment="1" applyProtection="1">
      <alignment horizontal="left" vertical="top" wrapText="1"/>
      <protection locked="0"/>
    </xf>
    <xf numFmtId="0" fontId="9" fillId="0" borderId="0" xfId="96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98" applyNumberFormat="1" applyFont="1" applyBorder="1" applyAlignment="1" applyProtection="1">
      <alignment horizontal="left"/>
      <protection locked="0"/>
    </xf>
    <xf numFmtId="0" fontId="10" fillId="0" borderId="0" xfId="96" applyFont="1" applyBorder="1" applyAlignment="1" applyProtection="1">
      <alignment horizontal="left" vertical="top" wrapText="1"/>
      <protection/>
    </xf>
    <xf numFmtId="191" fontId="11" fillId="0" borderId="32" xfId="96" applyNumberFormat="1" applyFont="1" applyBorder="1" applyAlignment="1" applyProtection="1">
      <alignment horizontal="left" vertical="top" wrapText="1"/>
      <protection/>
    </xf>
    <xf numFmtId="0" fontId="5" fillId="0" borderId="0" xfId="98" applyFont="1" applyAlignment="1" applyProtection="1">
      <alignment horizontal="left" wrapText="1"/>
      <protection/>
    </xf>
    <xf numFmtId="0" fontId="10" fillId="0" borderId="0" xfId="98" applyFont="1" applyBorder="1" applyAlignment="1" applyProtection="1">
      <alignment horizontal="left" wrapText="1"/>
      <protection/>
    </xf>
    <xf numFmtId="0" fontId="11" fillId="0" borderId="0" xfId="97" applyFont="1" applyFill="1" applyAlignment="1" applyProtection="1">
      <alignment horizontal="center" wrapText="1"/>
      <protection locked="0"/>
    </xf>
    <xf numFmtId="0" fontId="10" fillId="0" borderId="0" xfId="99" applyFont="1" applyAlignment="1">
      <alignment horizontal="center" wrapText="1"/>
      <protection/>
    </xf>
    <xf numFmtId="0" fontId="10" fillId="0" borderId="0" xfId="99" applyFont="1" applyBorder="1" applyAlignment="1" applyProtection="1">
      <alignment horizontal="left"/>
      <protection locked="0"/>
    </xf>
    <xf numFmtId="0" fontId="10" fillId="0" borderId="0" xfId="96" applyNumberFormat="1" applyFont="1" applyBorder="1" applyAlignment="1" applyProtection="1">
      <alignment horizontal="left" vertical="top" wrapText="1"/>
      <protection/>
    </xf>
    <xf numFmtId="0" fontId="10" fillId="0" borderId="0" xfId="99" applyFont="1" applyBorder="1" applyAlignment="1" applyProtection="1">
      <alignment horizontal="left" vertical="center" wrapText="1"/>
      <protection locked="0"/>
    </xf>
    <xf numFmtId="0" fontId="9" fillId="0" borderId="0" xfId="99" applyFont="1" applyAlignment="1" applyProtection="1">
      <alignment horizontal="left"/>
      <protection/>
    </xf>
    <xf numFmtId="0" fontId="9" fillId="0" borderId="0" xfId="99" applyFont="1" applyAlignment="1" applyProtection="1">
      <alignment horizontal="right"/>
      <protection/>
    </xf>
    <xf numFmtId="192" fontId="10" fillId="0" borderId="32" xfId="96" applyNumberFormat="1" applyFont="1" applyBorder="1" applyAlignment="1" applyProtection="1">
      <alignment horizontal="left" vertical="top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uro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_Баланс" xfId="96"/>
    <cellStyle name="Normal_Отч.парич.поток" xfId="97"/>
    <cellStyle name="Normal_Отч.прих-разх" xfId="98"/>
    <cellStyle name="Normal_Отч.собств.кап.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7">
      <selection activeCell="C45" sqref="C45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1" t="s">
        <v>1</v>
      </c>
      <c r="B3" s="332"/>
      <c r="C3" s="332"/>
      <c r="D3" s="332"/>
      <c r="E3" s="266" t="s">
        <v>536</v>
      </c>
      <c r="F3" s="112" t="s">
        <v>2</v>
      </c>
      <c r="G3" s="77"/>
      <c r="H3" s="265"/>
    </row>
    <row r="4" spans="1:8" ht="15">
      <c r="A4" s="331" t="s">
        <v>3</v>
      </c>
      <c r="B4" s="337"/>
      <c r="C4" s="337"/>
      <c r="D4" s="337"/>
      <c r="E4" s="287" t="s">
        <v>537</v>
      </c>
      <c r="F4" s="333" t="s">
        <v>4</v>
      </c>
      <c r="G4" s="334"/>
      <c r="H4" s="265" t="s">
        <v>159</v>
      </c>
    </row>
    <row r="5" spans="1:8" ht="15">
      <c r="A5" s="331" t="s">
        <v>5</v>
      </c>
      <c r="B5" s="332"/>
      <c r="C5" s="332"/>
      <c r="D5" s="332"/>
      <c r="E5" s="288" t="s">
        <v>538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16941</v>
      </c>
      <c r="D11" s="56">
        <v>18349</v>
      </c>
      <c r="E11" s="132" t="s">
        <v>22</v>
      </c>
      <c r="F11" s="137" t="s">
        <v>23</v>
      </c>
      <c r="G11" s="57">
        <v>6750</v>
      </c>
      <c r="H11" s="57">
        <v>6750</v>
      </c>
    </row>
    <row r="12" spans="1:8" ht="15">
      <c r="A12" s="130" t="s">
        <v>24</v>
      </c>
      <c r="B12" s="136" t="s">
        <v>25</v>
      </c>
      <c r="C12" s="56">
        <v>5891</v>
      </c>
      <c r="D12" s="56">
        <v>5768</v>
      </c>
      <c r="E12" s="132" t="s">
        <v>26</v>
      </c>
      <c r="F12" s="137" t="s">
        <v>27</v>
      </c>
      <c r="G12" s="58">
        <v>6750</v>
      </c>
      <c r="H12" s="58">
        <v>6750</v>
      </c>
    </row>
    <row r="13" spans="1:8" ht="15">
      <c r="A13" s="130" t="s">
        <v>28</v>
      </c>
      <c r="B13" s="136" t="s">
        <v>29</v>
      </c>
      <c r="C13" s="56">
        <v>19973</v>
      </c>
      <c r="D13" s="56">
        <v>22919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/>
      <c r="D14" s="56"/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428</v>
      </c>
      <c r="D15" s="56">
        <v>425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/>
      <c r="D16" s="56"/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13691</v>
      </c>
      <c r="D17" s="56">
        <v>13982</v>
      </c>
      <c r="E17" s="138" t="s">
        <v>46</v>
      </c>
      <c r="F17" s="140" t="s">
        <v>47</v>
      </c>
      <c r="G17" s="59">
        <f>G11+G14+G15+G16</f>
        <v>6750</v>
      </c>
      <c r="H17" s="59">
        <f>H11+H14+H15+H16</f>
        <v>6750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>
        <v>30</v>
      </c>
      <c r="D18" s="56">
        <v>44</v>
      </c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56954</v>
      </c>
      <c r="D19" s="60">
        <f>SUM(D11:D18)</f>
        <v>61487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>
        <v>120180</v>
      </c>
      <c r="D20" s="56">
        <v>121452</v>
      </c>
      <c r="E20" s="132" t="s">
        <v>57</v>
      </c>
      <c r="F20" s="137" t="s">
        <v>58</v>
      </c>
      <c r="G20" s="63"/>
      <c r="H20" s="63"/>
    </row>
    <row r="21" spans="1:18" ht="15">
      <c r="A21" s="130" t="s">
        <v>59</v>
      </c>
      <c r="B21" s="145" t="s">
        <v>60</v>
      </c>
      <c r="C21" s="56">
        <v>0</v>
      </c>
      <c r="D21" s="56">
        <v>0</v>
      </c>
      <c r="E21" s="146" t="s">
        <v>61</v>
      </c>
      <c r="F21" s="137" t="s">
        <v>62</v>
      </c>
      <c r="G21" s="61">
        <f>SUM(G22:G24)</f>
        <v>27157</v>
      </c>
      <c r="H21" s="61">
        <f>SUM(H22:H24)</f>
        <v>28783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27157</v>
      </c>
      <c r="H22" s="57">
        <f>28795-48+36</f>
        <v>28783</v>
      </c>
    </row>
    <row r="23" spans="1:13" ht="1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/>
      <c r="D24" s="56"/>
      <c r="E24" s="132" t="s">
        <v>72</v>
      </c>
      <c r="F24" s="137" t="s">
        <v>73</v>
      </c>
      <c r="G24" s="57"/>
      <c r="H24" s="57"/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27157</v>
      </c>
      <c r="H25" s="59">
        <f>H19+H20+H21</f>
        <v>28783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>
        <v>432</v>
      </c>
      <c r="D26" s="56">
        <v>665</v>
      </c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432</v>
      </c>
      <c r="D27" s="60">
        <f>SUM(D23:D26)</f>
        <v>665</v>
      </c>
      <c r="E27" s="148" t="s">
        <v>83</v>
      </c>
      <c r="F27" s="137" t="s">
        <v>84</v>
      </c>
      <c r="G27" s="59">
        <f>SUM(G28:G30)</f>
        <v>97735</v>
      </c>
      <c r="H27" s="59">
        <f>SUM(H28:H30)</f>
        <v>93186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97735</v>
      </c>
      <c r="H28" s="57">
        <v>93186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/>
      <c r="H29" s="211"/>
      <c r="M29" s="62"/>
    </row>
    <row r="30" spans="1:8" ht="15">
      <c r="A30" s="130" t="s">
        <v>90</v>
      </c>
      <c r="B30" s="136" t="s">
        <v>91</v>
      </c>
      <c r="C30" s="56">
        <v>7254</v>
      </c>
      <c r="D30" s="56">
        <v>15332</v>
      </c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>
        <v>0</v>
      </c>
      <c r="M31" s="62"/>
    </row>
    <row r="32" spans="1:15" ht="15">
      <c r="A32" s="130" t="s">
        <v>98</v>
      </c>
      <c r="B32" s="145" t="s">
        <v>99</v>
      </c>
      <c r="C32" s="60">
        <f>C30+C31</f>
        <v>7254</v>
      </c>
      <c r="D32" s="60">
        <f>D30+D31</f>
        <v>15332</v>
      </c>
      <c r="E32" s="138" t="s">
        <v>100</v>
      </c>
      <c r="F32" s="137" t="s">
        <v>101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97735</v>
      </c>
      <c r="H33" s="59">
        <f>H27+H31+H32</f>
        <v>93186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105</v>
      </c>
      <c r="C34" s="60">
        <f>SUM(C35:C38)</f>
        <v>11271</v>
      </c>
      <c r="D34" s="60">
        <f>SUM(D35:D38)</f>
        <v>11129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>
        <v>0</v>
      </c>
      <c r="D35" s="56">
        <v>0</v>
      </c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131642</v>
      </c>
      <c r="H36" s="59">
        <f>H25+H17+H33</f>
        <v>128719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>
        <v>11271</v>
      </c>
      <c r="D37" s="56">
        <v>10484</v>
      </c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>
        <v>645</v>
      </c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>
        <v>27774</v>
      </c>
      <c r="H39" s="63">
        <v>24168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25.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>
        <v>0</v>
      </c>
      <c r="H43" s="57">
        <v>0</v>
      </c>
      <c r="M43" s="62"/>
    </row>
    <row r="44" spans="1:8" ht="15">
      <c r="A44" s="130" t="s">
        <v>132</v>
      </c>
      <c r="B44" s="159" t="s">
        <v>133</v>
      </c>
      <c r="C44" s="56">
        <v>65299</v>
      </c>
      <c r="D44" s="56">
        <f>54950+470</f>
        <v>55420</v>
      </c>
      <c r="E44" s="163" t="s">
        <v>134</v>
      </c>
      <c r="F44" s="137" t="s">
        <v>135</v>
      </c>
      <c r="G44" s="57">
        <v>31134</v>
      </c>
      <c r="H44" s="57">
        <v>39294</v>
      </c>
    </row>
    <row r="45" spans="1:15" ht="15">
      <c r="A45" s="130" t="s">
        <v>136</v>
      </c>
      <c r="B45" s="144" t="s">
        <v>137</v>
      </c>
      <c r="C45" s="60">
        <f>C34+C39+C44</f>
        <v>76570</v>
      </c>
      <c r="D45" s="60">
        <f>D34+D39+D44</f>
        <v>66549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>
        <v>2650</v>
      </c>
      <c r="H47" s="57">
        <v>13605</v>
      </c>
      <c r="M47" s="62"/>
    </row>
    <row r="48" spans="1:8" ht="15">
      <c r="A48" s="130" t="s">
        <v>147</v>
      </c>
      <c r="B48" s="139" t="s">
        <v>148</v>
      </c>
      <c r="C48" s="56">
        <v>0</v>
      </c>
      <c r="D48" s="56"/>
      <c r="E48" s="132" t="s">
        <v>149</v>
      </c>
      <c r="F48" s="137" t="s">
        <v>150</v>
      </c>
      <c r="G48" s="57">
        <v>37653</v>
      </c>
      <c r="H48" s="57">
        <f>7112+34983+261</f>
        <v>42356</v>
      </c>
    </row>
    <row r="49" spans="1:18" ht="15">
      <c r="A49" s="130" t="s">
        <v>151</v>
      </c>
      <c r="B49" s="136" t="s">
        <v>152</v>
      </c>
      <c r="C49" s="56">
        <v>0</v>
      </c>
      <c r="D49" s="56"/>
      <c r="E49" s="146" t="s">
        <v>51</v>
      </c>
      <c r="F49" s="140" t="s">
        <v>153</v>
      </c>
      <c r="G49" s="59">
        <f>SUM(G43:G48)</f>
        <v>71437</v>
      </c>
      <c r="H49" s="59">
        <f>SUM(H43:H48)</f>
        <v>95255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>
        <v>775</v>
      </c>
      <c r="H51" s="57">
        <v>1075</v>
      </c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354</v>
      </c>
      <c r="H53" s="57">
        <v>355</v>
      </c>
    </row>
    <row r="54" spans="1:8" ht="15">
      <c r="A54" s="130" t="s">
        <v>166</v>
      </c>
      <c r="B54" s="144" t="s">
        <v>167</v>
      </c>
      <c r="C54" s="56">
        <v>8086</v>
      </c>
      <c r="D54" s="56">
        <v>8035</v>
      </c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269476</v>
      </c>
      <c r="D55" s="60">
        <f>D19+D20+D21+D27+D32+D45+D51+D53+D54</f>
        <v>273520</v>
      </c>
      <c r="E55" s="132" t="s">
        <v>172</v>
      </c>
      <c r="F55" s="156" t="s">
        <v>173</v>
      </c>
      <c r="G55" s="59">
        <f>G49+G51+G52+G53+G54</f>
        <v>72566</v>
      </c>
      <c r="H55" s="59">
        <f>H49+H51+H52+H53+H54</f>
        <v>96685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1208</v>
      </c>
      <c r="D58" s="56">
        <v>922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/>
      <c r="D59" s="56"/>
      <c r="E59" s="146" t="s">
        <v>181</v>
      </c>
      <c r="F59" s="137" t="s">
        <v>182</v>
      </c>
      <c r="G59" s="57">
        <v>211517</v>
      </c>
      <c r="H59" s="57">
        <f>150539+34656+176+13002</f>
        <v>198373</v>
      </c>
      <c r="M59" s="62"/>
    </row>
    <row r="60" spans="1:8" ht="15">
      <c r="A60" s="130" t="s">
        <v>183</v>
      </c>
      <c r="B60" s="136" t="s">
        <v>184</v>
      </c>
      <c r="C60" s="56">
        <v>55</v>
      </c>
      <c r="D60" s="56"/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/>
      <c r="D61" s="56"/>
      <c r="E61" s="138" t="s">
        <v>189</v>
      </c>
      <c r="F61" s="167" t="s">
        <v>190</v>
      </c>
      <c r="G61" s="59">
        <f>SUM(G62:G68)</f>
        <v>45525</v>
      </c>
      <c r="H61" s="59">
        <f>SUM(H62:H68)</f>
        <v>31229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8409</v>
      </c>
      <c r="H62" s="57">
        <v>9038</v>
      </c>
    </row>
    <row r="63" spans="1:13" ht="15">
      <c r="A63" s="130" t="s">
        <v>195</v>
      </c>
      <c r="B63" s="136" t="s">
        <v>196</v>
      </c>
      <c r="C63" s="56">
        <v>9491</v>
      </c>
      <c r="D63" s="56">
        <v>9490</v>
      </c>
      <c r="E63" s="132" t="s">
        <v>197</v>
      </c>
      <c r="F63" s="137" t="s">
        <v>198</v>
      </c>
      <c r="G63" s="57"/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10754</v>
      </c>
      <c r="D64" s="60">
        <f>SUM(D58:D63)</f>
        <v>10412</v>
      </c>
      <c r="E64" s="132" t="s">
        <v>200</v>
      </c>
      <c r="F64" s="137" t="s">
        <v>201</v>
      </c>
      <c r="G64" s="57">
        <v>37116</v>
      </c>
      <c r="H64" s="57">
        <v>22191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/>
      <c r="H66" s="57"/>
    </row>
    <row r="67" spans="1:8" ht="15">
      <c r="A67" s="130" t="s">
        <v>207</v>
      </c>
      <c r="B67" s="136" t="s">
        <v>208</v>
      </c>
      <c r="C67" s="56">
        <v>20615</v>
      </c>
      <c r="D67" s="56">
        <v>19609</v>
      </c>
      <c r="E67" s="132" t="s">
        <v>209</v>
      </c>
      <c r="F67" s="137" t="s">
        <v>210</v>
      </c>
      <c r="G67" s="57"/>
      <c r="H67" s="57"/>
    </row>
    <row r="68" spans="1:8" ht="15">
      <c r="A68" s="130" t="s">
        <v>211</v>
      </c>
      <c r="B68" s="136" t="s">
        <v>212</v>
      </c>
      <c r="C68" s="56">
        <v>93588</v>
      </c>
      <c r="D68" s="56">
        <v>83739</v>
      </c>
      <c r="E68" s="132" t="s">
        <v>213</v>
      </c>
      <c r="F68" s="137" t="s">
        <v>214</v>
      </c>
      <c r="G68" s="57"/>
      <c r="H68" s="57"/>
    </row>
    <row r="69" spans="1:8" ht="1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/>
      <c r="H69" s="57">
        <f>176+2094+1065</f>
        <v>3335</v>
      </c>
    </row>
    <row r="70" spans="1:8" ht="15">
      <c r="A70" s="130" t="s">
        <v>218</v>
      </c>
      <c r="B70" s="136" t="s">
        <v>219</v>
      </c>
      <c r="C70" s="56">
        <v>0</v>
      </c>
      <c r="D70" s="56">
        <v>0</v>
      </c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/>
      <c r="D71" s="56"/>
      <c r="E71" s="148" t="s">
        <v>46</v>
      </c>
      <c r="F71" s="168" t="s">
        <v>224</v>
      </c>
      <c r="G71" s="66">
        <f>G59+G60+G61+G69+G70</f>
        <v>257042</v>
      </c>
      <c r="H71" s="66">
        <f>H59+H60+H61+H69+H70</f>
        <v>232937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/>
      <c r="D72" s="56"/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2770</v>
      </c>
      <c r="D74" s="56">
        <v>553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116973</v>
      </c>
      <c r="D75" s="60">
        <f>SUM(D67:D74)</f>
        <v>103901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67631</v>
      </c>
      <c r="D78" s="60">
        <f>SUM(D79:D81)</f>
        <v>59084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257042</v>
      </c>
      <c r="H79" s="67">
        <f>H71+H74+H75+H76</f>
        <v>232937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>
        <v>67631</v>
      </c>
      <c r="D81" s="56">
        <f>42608+6384+10092</f>
        <v>59084</v>
      </c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67631</v>
      </c>
      <c r="D84" s="60">
        <f>D83+D82+D78</f>
        <v>59084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1615</v>
      </c>
      <c r="D87" s="56">
        <v>1273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14201</v>
      </c>
      <c r="D88" s="56">
        <v>25075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>
        <v>8374</v>
      </c>
      <c r="D90" s="56">
        <v>9244</v>
      </c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24190</v>
      </c>
      <c r="D91" s="60">
        <f>SUM(D87:D90)</f>
        <v>35592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219548</v>
      </c>
      <c r="D93" s="60">
        <f>D64+D75+D84+D91+D92</f>
        <v>208989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489024</v>
      </c>
      <c r="D94" s="69">
        <f>D93+D55</f>
        <v>482509</v>
      </c>
      <c r="E94" s="261" t="s">
        <v>270</v>
      </c>
      <c r="F94" s="184" t="s">
        <v>271</v>
      </c>
      <c r="G94" s="70">
        <f>G36+G39+G55+G79</f>
        <v>489024</v>
      </c>
      <c r="H94" s="70">
        <f>H36+H39+H55+H79</f>
        <v>482509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529</v>
      </c>
      <c r="B96" s="251"/>
      <c r="C96" s="55"/>
      <c r="D96" s="55"/>
      <c r="E96" s="252"/>
      <c r="F96" s="75"/>
      <c r="G96" s="76"/>
      <c r="H96" s="330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272</v>
      </c>
      <c r="B98" s="251"/>
      <c r="C98" s="335" t="s">
        <v>530</v>
      </c>
      <c r="D98" s="335"/>
      <c r="E98" s="335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5" t="s">
        <v>531</v>
      </c>
      <c r="D100" s="336"/>
      <c r="E100" s="336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71:C74 C67:C69 D67:D74 G59:H60 G51:H54 G43:H48 G19:H19 G31:H31 G28:H28 G22:H24 G74:H76 G11:H13 C92:D92 C87:D90 C79:D83 G62:H70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8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32">
      <selection activeCell="C41" sqref="C41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0" t="str">
        <f>'справка №1-БАЛАНС'!E3</f>
        <v>Алфа Финанс Холдинг АД</v>
      </c>
      <c r="C2" s="340"/>
      <c r="D2" s="340"/>
      <c r="E2" s="340"/>
      <c r="F2" s="342" t="s">
        <v>2</v>
      </c>
      <c r="G2" s="342"/>
      <c r="H2" s="290">
        <f>'справка №1-БАЛАНС'!H3</f>
        <v>0</v>
      </c>
    </row>
    <row r="3" spans="1:8" ht="15">
      <c r="A3" s="271" t="s">
        <v>274</v>
      </c>
      <c r="B3" s="340" t="str">
        <f>'справка №1-БАЛАНС'!E4</f>
        <v> консолидиран</v>
      </c>
      <c r="C3" s="340"/>
      <c r="D3" s="340"/>
      <c r="E3" s="340"/>
      <c r="F3" s="306" t="s">
        <v>4</v>
      </c>
      <c r="G3" s="291"/>
      <c r="H3" s="291" t="str">
        <f>'справка №1-БАЛАНС'!H4</f>
        <v> </v>
      </c>
    </row>
    <row r="4" spans="1:8" ht="17.25" customHeight="1">
      <c r="A4" s="271" t="s">
        <v>5</v>
      </c>
      <c r="B4" s="341" t="str">
        <f>'справка №1-БАЛАНС'!E5</f>
        <v>01.01.2015 г. - 31.12.2015 г.</v>
      </c>
      <c r="C4" s="341"/>
      <c r="D4" s="341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835</v>
      </c>
      <c r="D9" s="23">
        <v>3958</v>
      </c>
      <c r="E9" s="193" t="s">
        <v>284</v>
      </c>
      <c r="F9" s="309" t="s">
        <v>285</v>
      </c>
      <c r="G9" s="310">
        <v>9105</v>
      </c>
      <c r="H9" s="310">
        <v>6926</v>
      </c>
    </row>
    <row r="10" spans="1:8" ht="12">
      <c r="A10" s="193" t="s">
        <v>286</v>
      </c>
      <c r="B10" s="194" t="s">
        <v>287</v>
      </c>
      <c r="C10" s="23">
        <v>8817</v>
      </c>
      <c r="D10" s="23">
        <v>12189</v>
      </c>
      <c r="E10" s="193" t="s">
        <v>288</v>
      </c>
      <c r="F10" s="309" t="s">
        <v>289</v>
      </c>
      <c r="G10" s="310">
        <v>347</v>
      </c>
      <c r="H10" s="310">
        <v>32</v>
      </c>
    </row>
    <row r="11" spans="1:8" ht="12">
      <c r="A11" s="193" t="s">
        <v>290</v>
      </c>
      <c r="B11" s="194" t="s">
        <v>291</v>
      </c>
      <c r="C11" s="23">
        <v>6443</v>
      </c>
      <c r="D11" s="23">
        <v>6216</v>
      </c>
      <c r="E11" s="195" t="s">
        <v>292</v>
      </c>
      <c r="F11" s="309" t="s">
        <v>293</v>
      </c>
      <c r="G11" s="310">
        <v>15274</v>
      </c>
      <c r="H11" s="310">
        <v>22575</v>
      </c>
    </row>
    <row r="12" spans="1:8" ht="12">
      <c r="A12" s="193" t="s">
        <v>294</v>
      </c>
      <c r="B12" s="194" t="s">
        <v>295</v>
      </c>
      <c r="C12" s="25">
        <v>8493</v>
      </c>
      <c r="D12" s="25">
        <v>9263</v>
      </c>
      <c r="E12" s="195" t="s">
        <v>78</v>
      </c>
      <c r="F12" s="309" t="s">
        <v>296</v>
      </c>
      <c r="G12" s="310">
        <v>11108</v>
      </c>
      <c r="H12" s="310">
        <v>2443</v>
      </c>
    </row>
    <row r="13" spans="1:18" ht="12">
      <c r="A13" s="193" t="s">
        <v>297</v>
      </c>
      <c r="B13" s="194" t="s">
        <v>298</v>
      </c>
      <c r="C13" s="25"/>
      <c r="D13" s="25"/>
      <c r="E13" s="196" t="s">
        <v>51</v>
      </c>
      <c r="F13" s="311" t="s">
        <v>299</v>
      </c>
      <c r="G13" s="308">
        <f>SUM(G9:G12)</f>
        <v>35834</v>
      </c>
      <c r="H13" s="308">
        <f>SUM(H9:H12)</f>
        <v>31976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571</v>
      </c>
      <c r="D14" s="23"/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/>
      <c r="D15" s="24">
        <v>-40</v>
      </c>
      <c r="E15" s="191" t="s">
        <v>304</v>
      </c>
      <c r="F15" s="314" t="s">
        <v>305</v>
      </c>
      <c r="G15" s="310"/>
      <c r="H15" s="310"/>
    </row>
    <row r="16" spans="1:8" ht="12">
      <c r="A16" s="193" t="s">
        <v>306</v>
      </c>
      <c r="B16" s="194" t="s">
        <v>307</v>
      </c>
      <c r="C16" s="24">
        <v>3712</v>
      </c>
      <c r="D16" s="24">
        <v>3857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28871</v>
      </c>
      <c r="D19" s="26">
        <f>SUM(D9:D15)+D16</f>
        <v>35443</v>
      </c>
      <c r="E19" s="199" t="s">
        <v>316</v>
      </c>
      <c r="F19" s="312" t="s">
        <v>317</v>
      </c>
      <c r="G19" s="310">
        <v>10000</v>
      </c>
      <c r="H19" s="310">
        <v>10491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9187</v>
      </c>
      <c r="D22" s="23">
        <v>12002</v>
      </c>
      <c r="E22" s="199" t="s">
        <v>325</v>
      </c>
      <c r="F22" s="312" t="s">
        <v>326</v>
      </c>
      <c r="G22" s="310"/>
      <c r="H22" s="310"/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>
        <v>3130</v>
      </c>
      <c r="H23" s="310">
        <v>11483</v>
      </c>
    </row>
    <row r="24" spans="1:18" ht="12">
      <c r="A24" s="193" t="s">
        <v>331</v>
      </c>
      <c r="B24" s="200" t="s">
        <v>332</v>
      </c>
      <c r="C24" s="23"/>
      <c r="D24" s="23"/>
      <c r="E24" s="196" t="s">
        <v>103</v>
      </c>
      <c r="F24" s="314" t="s">
        <v>333</v>
      </c>
      <c r="G24" s="308">
        <f>SUM(G19:G23)</f>
        <v>13130</v>
      </c>
      <c r="H24" s="308">
        <f>SUM(H19:H23)</f>
        <v>21974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>
        <v>6325</v>
      </c>
      <c r="D25" s="23"/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15512</v>
      </c>
      <c r="D26" s="26">
        <f>SUM(D22:D25)</f>
        <v>12002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44383</v>
      </c>
      <c r="D28" s="27">
        <f>D26+D19</f>
        <v>47445</v>
      </c>
      <c r="E28" s="41" t="s">
        <v>338</v>
      </c>
      <c r="F28" s="314" t="s">
        <v>339</v>
      </c>
      <c r="G28" s="308">
        <f>G13+G15+G24</f>
        <v>48964</v>
      </c>
      <c r="H28" s="308">
        <f>H13+H15+H24</f>
        <v>53950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4581</v>
      </c>
      <c r="D30" s="27">
        <f>IF((H28-D28)&gt;0,H28-D28,0)</f>
        <v>6505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524</v>
      </c>
      <c r="B31" s="201" t="s">
        <v>344</v>
      </c>
      <c r="C31" s="23"/>
      <c r="D31" s="23"/>
      <c r="E31" s="191" t="s">
        <v>525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C28+C31+C32</f>
        <v>44383</v>
      </c>
      <c r="D33" s="26">
        <f>D28+D31+D32</f>
        <v>47445</v>
      </c>
      <c r="E33" s="41" t="s">
        <v>352</v>
      </c>
      <c r="F33" s="314" t="s">
        <v>353</v>
      </c>
      <c r="G33" s="30">
        <f>G32+G31+G28</f>
        <v>48964</v>
      </c>
      <c r="H33" s="30">
        <f>H32+H31+H28</f>
        <v>53950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4581</v>
      </c>
      <c r="D34" s="27">
        <f>IF((H33-D33)&gt;0,H33-D33,0)</f>
        <v>6505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899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v>899</v>
      </c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/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3682</v>
      </c>
      <c r="D39" s="264">
        <f>+IF((H33-D33-D35)&gt;0,H33-D33-D35,0)</f>
        <v>6505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>
        <v>2505</v>
      </c>
      <c r="D40" s="28">
        <v>112</v>
      </c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1177</v>
      </c>
      <c r="D41" s="29">
        <f>IF(H39=0,IF(D39-D40&gt;0,D39-D40+H40,0),IF(H39-H40&lt;0,H40-H39+D39,0))</f>
        <v>6393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48964</v>
      </c>
      <c r="D42" s="30">
        <f>D33+D35+D39</f>
        <v>53950</v>
      </c>
      <c r="E42" s="42" t="s">
        <v>379</v>
      </c>
      <c r="F42" s="43" t="s">
        <v>380</v>
      </c>
      <c r="G42" s="30">
        <f>G39+G33</f>
        <v>48964</v>
      </c>
      <c r="H42" s="30">
        <f>H39+H33</f>
        <v>53950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527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/>
      <c r="C48" s="247" t="s">
        <v>381</v>
      </c>
      <c r="D48" s="338"/>
      <c r="E48" s="338"/>
      <c r="F48" s="338"/>
      <c r="G48" s="338"/>
      <c r="H48" s="338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1" right="0.2362204724409449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130" zoomScaleNormal="130" zoomScalePageLayoutView="0" workbookViewId="0" topLeftCell="A28">
      <selection activeCell="A64" sqref="A64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Алфа Финанс Холдинг АД</v>
      </c>
      <c r="C4" s="301" t="s">
        <v>2</v>
      </c>
      <c r="D4" s="301">
        <f>'справка №1-БАЛАНС'!H3</f>
        <v>0</v>
      </c>
      <c r="E4" s="218"/>
      <c r="F4" s="218"/>
    </row>
    <row r="5" spans="1:4" ht="15">
      <c r="A5" s="274" t="s">
        <v>274</v>
      </c>
      <c r="B5" s="274" t="str">
        <f>'справка №1-БАЛАНС'!E4</f>
        <v> консолидиран</v>
      </c>
      <c r="C5" s="302" t="s">
        <v>4</v>
      </c>
      <c r="D5" s="301" t="str">
        <f>'справка №1-БАЛАНС'!H4</f>
        <v> </v>
      </c>
    </row>
    <row r="6" spans="1:6" ht="12" customHeight="1">
      <c r="A6" s="275" t="s">
        <v>5</v>
      </c>
      <c r="B6" s="289" t="str">
        <f>'справка №1-БАЛАНС'!E5</f>
        <v>01.01.2015 г. - 31.12.2015 г.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37466</v>
      </c>
      <c r="D10" s="31">
        <v>32869</v>
      </c>
      <c r="E10" s="44"/>
      <c r="F10" s="44"/>
    </row>
    <row r="11" spans="1:13" ht="12">
      <c r="A11" s="227" t="s">
        <v>388</v>
      </c>
      <c r="B11" s="228" t="s">
        <v>389</v>
      </c>
      <c r="C11" s="31">
        <v>-19486</v>
      </c>
      <c r="D11" s="31">
        <v>-19655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-7978</v>
      </c>
      <c r="D13" s="31">
        <v>-8796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-4103</v>
      </c>
      <c r="D14" s="31"/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-260</v>
      </c>
      <c r="D15" s="31"/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/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/>
      <c r="D17" s="31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/>
      <c r="D18" s="31"/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-1127</v>
      </c>
      <c r="D19" s="31">
        <v>-2195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4512</v>
      </c>
      <c r="D20" s="32">
        <f>SUM(D10:D19)</f>
        <v>2223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-409</v>
      </c>
      <c r="D22" s="31">
        <v>-849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207</v>
      </c>
      <c r="D23" s="31">
        <v>3411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>
        <v>-5405</v>
      </c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>
        <v>5512</v>
      </c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>
        <v>-5</v>
      </c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>
        <v>4160</v>
      </c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>
        <v>731</v>
      </c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v>-1714</v>
      </c>
      <c r="D31" s="31">
        <v>14675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3077</v>
      </c>
      <c r="D32" s="32">
        <f>SUM(D22:D31)</f>
        <v>17237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12273</v>
      </c>
      <c r="D36" s="31">
        <v>13754</v>
      </c>
      <c r="E36" s="44"/>
      <c r="F36" s="44"/>
    </row>
    <row r="37" spans="1:6" ht="12">
      <c r="A37" s="227" t="s">
        <v>437</v>
      </c>
      <c r="B37" s="228" t="s">
        <v>438</v>
      </c>
      <c r="C37" s="31">
        <v>-31802</v>
      </c>
      <c r="D37" s="31">
        <v>-14785</v>
      </c>
      <c r="E37" s="44"/>
      <c r="F37" s="44"/>
    </row>
    <row r="38" spans="1:6" ht="12">
      <c r="A38" s="227" t="s">
        <v>439</v>
      </c>
      <c r="B38" s="228" t="s">
        <v>440</v>
      </c>
      <c r="C38" s="31"/>
      <c r="D38" s="31"/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>
        <v>538</v>
      </c>
      <c r="D41" s="31">
        <v>-7164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-18991</v>
      </c>
      <c r="D42" s="32">
        <f>SUM(D34:D41)</f>
        <v>-8195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-11402</v>
      </c>
      <c r="D43" s="32">
        <f>D42+D32+D20</f>
        <v>11265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35592</v>
      </c>
      <c r="D44" s="46">
        <v>24327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24190</v>
      </c>
      <c r="D45" s="32">
        <f>D44+D43</f>
        <v>35592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f>C45-C47</f>
        <v>24190</v>
      </c>
      <c r="D46" s="33">
        <f>D45</f>
        <v>35592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534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532</v>
      </c>
      <c r="C50" s="344"/>
      <c r="D50" s="344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533</v>
      </c>
      <c r="C52" s="344"/>
      <c r="D52" s="344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K31" sqref="K31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5" t="s">
        <v>459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'справка №1-БАЛАНС'!E3</f>
        <v>Алфа Финанс Холдинг АД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'справка №1-БАЛАНС'!H3</f>
        <v>0</v>
      </c>
      <c r="N3" s="2"/>
    </row>
    <row r="4" spans="1:15" s="292" customFormat="1" ht="13.5" customHeight="1">
      <c r="A4" s="271" t="s">
        <v>460</v>
      </c>
      <c r="B4" s="347" t="str">
        <f>'справка №1-БАЛАНС'!E4</f>
        <v> 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 t="str">
        <f>'справка №1-БАЛАНС'!H4</f>
        <v> </v>
      </c>
      <c r="N4" s="3"/>
      <c r="O4" s="3"/>
    </row>
    <row r="5" spans="1:14" s="292" customFormat="1" ht="12.75" customHeight="1">
      <c r="A5" s="271" t="s">
        <v>5</v>
      </c>
      <c r="B5" s="351" t="str">
        <f>'справка №1-БАЛАНС'!E5</f>
        <v>01.01.2015 г. - 31.12.2015 г.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6750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28783</v>
      </c>
      <c r="G11" s="35">
        <f>'справка №1-БАЛАНС'!H23</f>
        <v>0</v>
      </c>
      <c r="H11" s="37"/>
      <c r="I11" s="35">
        <f>'справка №1-БАЛАНС'!H28+'справка №1-БАЛАНС'!H31</f>
        <v>93186</v>
      </c>
      <c r="J11" s="35">
        <f>'справка №1-БАЛАНС'!H29+'справка №1-БАЛАНС'!H32</f>
        <v>0</v>
      </c>
      <c r="K11" s="37"/>
      <c r="L11" s="239">
        <f>SUM(C11:K11)</f>
        <v>128719</v>
      </c>
      <c r="M11" s="35">
        <f>'справка №1-БАЛАНС'!H39</f>
        <v>24168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6750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28783</v>
      </c>
      <c r="G15" s="38">
        <f t="shared" si="2"/>
        <v>0</v>
      </c>
      <c r="H15" s="38">
        <f t="shared" si="2"/>
        <v>0</v>
      </c>
      <c r="I15" s="38">
        <f t="shared" si="2"/>
        <v>93186</v>
      </c>
      <c r="J15" s="38">
        <f t="shared" si="2"/>
        <v>0</v>
      </c>
      <c r="K15" s="38">
        <f t="shared" si="2"/>
        <v>0</v>
      </c>
      <c r="L15" s="239">
        <f t="shared" si="1"/>
        <v>128719</v>
      </c>
      <c r="M15" s="38">
        <f t="shared" si="2"/>
        <v>24168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+'справка №2-ОТЧЕТ ЗА ДОХОДИТЕ'!C41</f>
        <v>1177</v>
      </c>
      <c r="J16" s="240">
        <f>+'справка №1-БАЛАНС'!G32</f>
        <v>0</v>
      </c>
      <c r="K16" s="37"/>
      <c r="L16" s="239">
        <f t="shared" si="1"/>
        <v>1177</v>
      </c>
      <c r="M16" s="37">
        <v>2505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>
        <v>0</v>
      </c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v>-1626</v>
      </c>
      <c r="G28" s="37"/>
      <c r="H28" s="37"/>
      <c r="I28" s="37">
        <v>3372</v>
      </c>
      <c r="J28" s="37"/>
      <c r="K28" s="37"/>
      <c r="L28" s="239">
        <f t="shared" si="1"/>
        <v>1746</v>
      </c>
      <c r="M28" s="37">
        <v>1101</v>
      </c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6750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27157</v>
      </c>
      <c r="G29" s="36">
        <f t="shared" si="6"/>
        <v>0</v>
      </c>
      <c r="H29" s="36">
        <f t="shared" si="6"/>
        <v>0</v>
      </c>
      <c r="I29" s="36">
        <f t="shared" si="6"/>
        <v>97735</v>
      </c>
      <c r="J29" s="36">
        <f t="shared" si="6"/>
        <v>0</v>
      </c>
      <c r="K29" s="36">
        <f t="shared" si="6"/>
        <v>0</v>
      </c>
      <c r="L29" s="239">
        <f t="shared" si="1"/>
        <v>131642</v>
      </c>
      <c r="M29" s="36">
        <f t="shared" si="6"/>
        <v>27774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6750</v>
      </c>
      <c r="D32" s="36">
        <f t="shared" si="7"/>
        <v>0</v>
      </c>
      <c r="E32" s="36">
        <f t="shared" si="7"/>
        <v>0</v>
      </c>
      <c r="F32" s="36">
        <f t="shared" si="7"/>
        <v>27157</v>
      </c>
      <c r="G32" s="36">
        <f t="shared" si="7"/>
        <v>0</v>
      </c>
      <c r="H32" s="36">
        <f t="shared" si="7"/>
        <v>0</v>
      </c>
      <c r="I32" s="36">
        <f t="shared" si="7"/>
        <v>97735</v>
      </c>
      <c r="J32" s="36">
        <f t="shared" si="7"/>
        <v>0</v>
      </c>
      <c r="K32" s="36">
        <f t="shared" si="7"/>
        <v>0</v>
      </c>
      <c r="L32" s="239">
        <f t="shared" si="1"/>
        <v>131642</v>
      </c>
      <c r="M32" s="36">
        <f>M29+M30+M31</f>
        <v>27774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528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535</v>
      </c>
      <c r="B38" s="19"/>
      <c r="C38" s="15"/>
      <c r="D38" s="346" t="s">
        <v>521</v>
      </c>
      <c r="E38" s="346"/>
      <c r="F38" s="346"/>
      <c r="G38" s="346"/>
      <c r="H38" s="346"/>
      <c r="I38" s="346"/>
      <c r="J38" s="15" t="s">
        <v>526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Galina Stoitsova</cp:lastModifiedBy>
  <cp:lastPrinted>2009-12-01T09:16:51Z</cp:lastPrinted>
  <dcterms:created xsi:type="dcterms:W3CDTF">2000-06-29T12:02:40Z</dcterms:created>
  <dcterms:modified xsi:type="dcterms:W3CDTF">2016-02-26T13:51:42Z</dcterms:modified>
  <cp:category/>
  <cp:version/>
  <cp:contentType/>
  <cp:contentStatus/>
</cp:coreProperties>
</file>